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oleObject"/>
  <Override PartName="/xl/printerSettings/printerSettings1.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14400" windowHeight="12855"/>
  </bookViews>
  <sheets>
    <sheet name="DEVENGADO" sheetId="1" r:id="rId1"/>
    <sheet name="INGRESOS CIMAV" sheetId="2" r:id="rId2"/>
    <sheet name="FLUJO CONACYT" sheetId="3" r:id="rId3"/>
    <sheet name="FIDEO" sheetId="4" r:id="rId4"/>
    <sheet name="FLUJO CIMAV" sheetId="5" r:id="rId5"/>
  </sheets>
  <calcPr calcId="125725"/>
</workbook>
</file>

<file path=xl/calcChain.xml><?xml version="1.0" encoding="utf-8"?>
<calcChain xmlns="http://schemas.openxmlformats.org/spreadsheetml/2006/main">
  <c r="W38" i="4"/>
  <c r="F35" i="2"/>
  <c r="G35" s="1"/>
  <c r="Y23" i="4"/>
  <c r="Y22"/>
  <c r="Y15"/>
  <c r="Y16"/>
  <c r="Y17"/>
  <c r="Y18"/>
  <c r="Y14"/>
  <c r="R40" i="5"/>
  <c r="Q25"/>
  <c r="S33" l="1"/>
  <c r="G31"/>
  <c r="S29"/>
  <c r="S28"/>
  <c r="R27"/>
  <c r="Q27"/>
  <c r="S25"/>
  <c r="S24"/>
  <c r="S23" s="1"/>
  <c r="G24"/>
  <c r="R23"/>
  <c r="Q23"/>
  <c r="G23"/>
  <c r="S21"/>
  <c r="S20"/>
  <c r="S19"/>
  <c r="G19"/>
  <c r="R18"/>
  <c r="Q18"/>
  <c r="S16"/>
  <c r="S15"/>
  <c r="S14"/>
  <c r="G14"/>
  <c r="Q11"/>
  <c r="S12"/>
  <c r="R11"/>
  <c r="G9"/>
  <c r="S4"/>
  <c r="F31" i="2"/>
  <c r="S18" i="5" l="1"/>
  <c r="S11"/>
  <c r="Q35"/>
  <c r="S27"/>
  <c r="G13"/>
  <c r="S31"/>
  <c r="S35" s="1"/>
  <c r="R35"/>
  <c r="R37" s="1"/>
  <c r="S13"/>
  <c r="Y36" i="4"/>
  <c r="Y34"/>
  <c r="M34"/>
  <c r="Y32"/>
  <c r="Y31"/>
  <c r="Y30"/>
  <c r="X30"/>
  <c r="W30"/>
  <c r="Y28"/>
  <c r="Y27"/>
  <c r="Y26" s="1"/>
  <c r="M27"/>
  <c r="X26"/>
  <c r="W26"/>
  <c r="M26"/>
  <c r="Y24"/>
  <c r="M22"/>
  <c r="X20"/>
  <c r="W20"/>
  <c r="M16"/>
  <c r="X13"/>
  <c r="X38" s="1"/>
  <c r="W13"/>
  <c r="M11"/>
  <c r="Y6"/>
  <c r="W40" i="3"/>
  <c r="X38"/>
  <c r="X36"/>
  <c r="L36"/>
  <c r="X34"/>
  <c r="X33"/>
  <c r="X32"/>
  <c r="W32"/>
  <c r="V32"/>
  <c r="X30"/>
  <c r="X29"/>
  <c r="X28" s="1"/>
  <c r="L29"/>
  <c r="W28"/>
  <c r="V28"/>
  <c r="L28"/>
  <c r="W42" s="1"/>
  <c r="X26"/>
  <c r="X25"/>
  <c r="X24"/>
  <c r="L24"/>
  <c r="W23"/>
  <c r="V23"/>
  <c r="X21"/>
  <c r="X20"/>
  <c r="X19"/>
  <c r="L19"/>
  <c r="X18"/>
  <c r="X17"/>
  <c r="W16"/>
  <c r="V16"/>
  <c r="L14"/>
  <c r="X9"/>
  <c r="Q37" i="5" l="1"/>
  <c r="G35"/>
  <c r="S37" s="1"/>
  <c r="X23" i="3"/>
  <c r="V40"/>
  <c r="V42" s="1"/>
  <c r="X16"/>
  <c r="L18"/>
  <c r="L40" s="1"/>
  <c r="X40" i="4"/>
  <c r="Y13"/>
  <c r="Y20"/>
  <c r="M15"/>
  <c r="M38" s="1"/>
  <c r="G25" i="2"/>
  <c r="X40" i="3" l="1"/>
  <c r="X42" s="1"/>
  <c r="W40" i="4"/>
  <c r="Y38"/>
  <c r="Y40" s="1"/>
  <c r="G37" i="2" l="1"/>
  <c r="F37"/>
  <c r="H33"/>
  <c r="H31"/>
  <c r="H25"/>
  <c r="H37" l="1"/>
  <c r="V33" i="1"/>
  <c r="U33"/>
  <c r="S33"/>
  <c r="R33"/>
  <c r="AQ57" l="1"/>
  <c r="AQ49"/>
  <c r="AQ50"/>
  <c r="AQ40"/>
  <c r="AQ41"/>
  <c r="AQ34"/>
  <c r="AQ27"/>
  <c r="AQ19"/>
  <c r="AQ20"/>
  <c r="AL59" l="1"/>
  <c r="AK59"/>
  <c r="AJ59"/>
  <c r="AJ60" s="1"/>
  <c r="AI59"/>
  <c r="AH59"/>
  <c r="AG59"/>
  <c r="AG60" s="1"/>
  <c r="AC59"/>
  <c r="AC60" s="1"/>
  <c r="AB59"/>
  <c r="AB60" s="1"/>
  <c r="AA59"/>
  <c r="AA60" s="1"/>
  <c r="Z59"/>
  <c r="Y59"/>
  <c r="Y60" s="1"/>
  <c r="X59"/>
  <c r="X60" s="1"/>
  <c r="W59"/>
  <c r="W60" s="1"/>
  <c r="V59"/>
  <c r="U59"/>
  <c r="U60" s="1"/>
  <c r="T59"/>
  <c r="T60" s="1"/>
  <c r="S59"/>
  <c r="S60" s="1"/>
  <c r="R59"/>
  <c r="R60" s="1"/>
  <c r="Q59"/>
  <c r="P59"/>
  <c r="O59"/>
  <c r="O60" s="1"/>
  <c r="AL57"/>
  <c r="AK57"/>
  <c r="AJ57"/>
  <c r="AI57"/>
  <c r="AH57"/>
  <c r="AG57"/>
  <c r="AC57"/>
  <c r="AB57"/>
  <c r="AA57"/>
  <c r="Z57"/>
  <c r="Y57"/>
  <c r="X57"/>
  <c r="W57"/>
  <c r="V57"/>
  <c r="U57"/>
  <c r="T57"/>
  <c r="S57"/>
  <c r="R57"/>
  <c r="Q57"/>
  <c r="P57"/>
  <c r="O57"/>
  <c r="AL56"/>
  <c r="AK56"/>
  <c r="AJ56"/>
  <c r="AI56"/>
  <c r="AH56"/>
  <c r="AG56"/>
  <c r="AC56"/>
  <c r="AB56"/>
  <c r="AA56"/>
  <c r="Z56"/>
  <c r="Y56"/>
  <c r="X56"/>
  <c r="W56"/>
  <c r="V56"/>
  <c r="U56"/>
  <c r="T56"/>
  <c r="S56"/>
  <c r="R56"/>
  <c r="Q56"/>
  <c r="P56"/>
  <c r="O56"/>
  <c r="AL53"/>
  <c r="AL54" s="1"/>
  <c r="AK53"/>
  <c r="AK54" s="1"/>
  <c r="AJ53"/>
  <c r="AJ54" s="1"/>
  <c r="AI53"/>
  <c r="AH53"/>
  <c r="AG53"/>
  <c r="AD53"/>
  <c r="AC53"/>
  <c r="AB53"/>
  <c r="AB54" s="1"/>
  <c r="AA53"/>
  <c r="Z53"/>
  <c r="Y53"/>
  <c r="X53"/>
  <c r="W53"/>
  <c r="V53"/>
  <c r="U53"/>
  <c r="T53"/>
  <c r="S53"/>
  <c r="R53"/>
  <c r="Q53"/>
  <c r="P53"/>
  <c r="O53"/>
  <c r="AO52"/>
  <c r="AO53" s="1"/>
  <c r="AN52"/>
  <c r="AM52"/>
  <c r="AF52"/>
  <c r="AR52" s="1"/>
  <c r="AR53" s="1"/>
  <c r="AE52"/>
  <c r="AE53" s="1"/>
  <c r="AD52"/>
  <c r="AL51"/>
  <c r="AK51"/>
  <c r="AJ51"/>
  <c r="AI51"/>
  <c r="AH51"/>
  <c r="AG51"/>
  <c r="AC51"/>
  <c r="AB51"/>
  <c r="AA51"/>
  <c r="Z51"/>
  <c r="Y51"/>
  <c r="X51"/>
  <c r="W51"/>
  <c r="V51"/>
  <c r="U51"/>
  <c r="T51"/>
  <c r="S51"/>
  <c r="R51"/>
  <c r="Q51"/>
  <c r="P51"/>
  <c r="O51"/>
  <c r="AO50"/>
  <c r="AN50"/>
  <c r="AN51" s="1"/>
  <c r="AM50"/>
  <c r="AF50"/>
  <c r="AE50"/>
  <c r="AD50"/>
  <c r="AO49"/>
  <c r="AN49"/>
  <c r="AM49"/>
  <c r="AF49"/>
  <c r="AE49"/>
  <c r="AD49"/>
  <c r="AL44"/>
  <c r="AL45" s="1"/>
  <c r="AK44"/>
  <c r="AJ44"/>
  <c r="AI44"/>
  <c r="AH44"/>
  <c r="AG44"/>
  <c r="AD44"/>
  <c r="AC44"/>
  <c r="AB44"/>
  <c r="AA44"/>
  <c r="AA45" s="1"/>
  <c r="Z44"/>
  <c r="Y44"/>
  <c r="X44"/>
  <c r="W44"/>
  <c r="V44"/>
  <c r="U44"/>
  <c r="T44"/>
  <c r="S44"/>
  <c r="S45" s="1"/>
  <c r="R44"/>
  <c r="R45" s="1"/>
  <c r="Q44"/>
  <c r="P44"/>
  <c r="O44"/>
  <c r="AO43"/>
  <c r="AO44" s="1"/>
  <c r="AN43"/>
  <c r="AN44" s="1"/>
  <c r="AM43"/>
  <c r="AM44" s="1"/>
  <c r="AF43"/>
  <c r="AF44" s="1"/>
  <c r="AE43"/>
  <c r="AE44" s="1"/>
  <c r="AD43"/>
  <c r="AL42"/>
  <c r="AK42"/>
  <c r="AJ42"/>
  <c r="AI42"/>
  <c r="AH42"/>
  <c r="AG42"/>
  <c r="AC42"/>
  <c r="AB42"/>
  <c r="AA42"/>
  <c r="Z42"/>
  <c r="Y42"/>
  <c r="X42"/>
  <c r="W42"/>
  <c r="V42"/>
  <c r="U42"/>
  <c r="T42"/>
  <c r="S42"/>
  <c r="R42"/>
  <c r="Q42"/>
  <c r="P42"/>
  <c r="O42"/>
  <c r="O45" s="1"/>
  <c r="AO41"/>
  <c r="AN41"/>
  <c r="AM41"/>
  <c r="AP41" s="1"/>
  <c r="AF41"/>
  <c r="AE41"/>
  <c r="AD41"/>
  <c r="AO40"/>
  <c r="AN40"/>
  <c r="AM40"/>
  <c r="AM42" s="1"/>
  <c r="AF40"/>
  <c r="AE40"/>
  <c r="AD40"/>
  <c r="AL37"/>
  <c r="AK37"/>
  <c r="AJ37"/>
  <c r="AI37"/>
  <c r="AH37"/>
  <c r="AG37"/>
  <c r="AC37"/>
  <c r="AB37"/>
  <c r="AA37"/>
  <c r="Z37"/>
  <c r="Y37"/>
  <c r="X37"/>
  <c r="W37"/>
  <c r="V37"/>
  <c r="U37"/>
  <c r="T37"/>
  <c r="S37"/>
  <c r="R37"/>
  <c r="Q37"/>
  <c r="P37"/>
  <c r="O37"/>
  <c r="AO36"/>
  <c r="AO37" s="1"/>
  <c r="AN36"/>
  <c r="AN37" s="1"/>
  <c r="AM36"/>
  <c r="AM37" s="1"/>
  <c r="AF36"/>
  <c r="AF37" s="1"/>
  <c r="AE36"/>
  <c r="AE37" s="1"/>
  <c r="AD36"/>
  <c r="AD37" s="1"/>
  <c r="AL35"/>
  <c r="AK35"/>
  <c r="AJ35"/>
  <c r="AI35"/>
  <c r="AH35"/>
  <c r="AG35"/>
  <c r="AC35"/>
  <c r="AB35"/>
  <c r="AA35"/>
  <c r="Z35"/>
  <c r="Y35"/>
  <c r="X35"/>
  <c r="W35"/>
  <c r="V35"/>
  <c r="U35"/>
  <c r="T35"/>
  <c r="S35"/>
  <c r="R35"/>
  <c r="Q35"/>
  <c r="P35"/>
  <c r="O35"/>
  <c r="AO34"/>
  <c r="AN34"/>
  <c r="AM34"/>
  <c r="AF34"/>
  <c r="AE34"/>
  <c r="AD34"/>
  <c r="AO33"/>
  <c r="AM33"/>
  <c r="AF33"/>
  <c r="AE33"/>
  <c r="AQ33" s="1"/>
  <c r="AD33"/>
  <c r="AL30"/>
  <c r="AK30"/>
  <c r="AK31" s="1"/>
  <c r="AJ30"/>
  <c r="AI30"/>
  <c r="AI31" s="1"/>
  <c r="AH30"/>
  <c r="AG30"/>
  <c r="AC30"/>
  <c r="AB30"/>
  <c r="AA30"/>
  <c r="Z30"/>
  <c r="Z31" s="1"/>
  <c r="Y30"/>
  <c r="X30"/>
  <c r="W30"/>
  <c r="V30"/>
  <c r="U30"/>
  <c r="T30"/>
  <c r="S30"/>
  <c r="R30"/>
  <c r="R31" s="1"/>
  <c r="Q30"/>
  <c r="P30"/>
  <c r="O30"/>
  <c r="AO29"/>
  <c r="AO30" s="1"/>
  <c r="AN29"/>
  <c r="AM29"/>
  <c r="AM30" s="1"/>
  <c r="AF29"/>
  <c r="AR29" s="1"/>
  <c r="AR30" s="1"/>
  <c r="AE29"/>
  <c r="AE30" s="1"/>
  <c r="AD29"/>
  <c r="AP29" s="1"/>
  <c r="AP30" s="1"/>
  <c r="AL28"/>
  <c r="AK28"/>
  <c r="AJ28"/>
  <c r="AI28"/>
  <c r="AH28"/>
  <c r="AH31" s="1"/>
  <c r="AG28"/>
  <c r="AC28"/>
  <c r="AB28"/>
  <c r="AB31" s="1"/>
  <c r="AA28"/>
  <c r="Z28"/>
  <c r="Y28"/>
  <c r="X28"/>
  <c r="W28"/>
  <c r="V28"/>
  <c r="U28"/>
  <c r="T28"/>
  <c r="S28"/>
  <c r="R28"/>
  <c r="Q28"/>
  <c r="P28"/>
  <c r="O28"/>
  <c r="AO27"/>
  <c r="AN27"/>
  <c r="AM27"/>
  <c r="AF27"/>
  <c r="AR27" s="1"/>
  <c r="AE27"/>
  <c r="AD27"/>
  <c r="AO26"/>
  <c r="AN26"/>
  <c r="AM26"/>
  <c r="AF26"/>
  <c r="AE26"/>
  <c r="AQ26" s="1"/>
  <c r="AQ56" s="1"/>
  <c r="AD26"/>
  <c r="AD28" s="1"/>
  <c r="AL23"/>
  <c r="AK23"/>
  <c r="AJ23"/>
  <c r="AI23"/>
  <c r="AH23"/>
  <c r="AH24" s="1"/>
  <c r="AG23"/>
  <c r="AC23"/>
  <c r="AB23"/>
  <c r="AA23"/>
  <c r="Z23"/>
  <c r="Y23"/>
  <c r="Y24" s="1"/>
  <c r="X23"/>
  <c r="X24" s="1"/>
  <c r="W23"/>
  <c r="W24" s="1"/>
  <c r="V23"/>
  <c r="V24" s="1"/>
  <c r="U23"/>
  <c r="T23"/>
  <c r="S23"/>
  <c r="R23"/>
  <c r="Q23"/>
  <c r="P23"/>
  <c r="P24" s="1"/>
  <c r="O23"/>
  <c r="O24" s="1"/>
  <c r="AO22"/>
  <c r="AO23" s="1"/>
  <c r="AN22"/>
  <c r="AN23" s="1"/>
  <c r="AM22"/>
  <c r="AF22"/>
  <c r="AF23" s="1"/>
  <c r="AE22"/>
  <c r="AD22"/>
  <c r="AL21"/>
  <c r="AK21"/>
  <c r="AJ21"/>
  <c r="AI21"/>
  <c r="AH21"/>
  <c r="AG21"/>
  <c r="AC21"/>
  <c r="AB21"/>
  <c r="AA21"/>
  <c r="Z21"/>
  <c r="Y21"/>
  <c r="X21"/>
  <c r="W21"/>
  <c r="V21"/>
  <c r="U21"/>
  <c r="T21"/>
  <c r="S21"/>
  <c r="R21"/>
  <c r="Q21"/>
  <c r="P21"/>
  <c r="O21"/>
  <c r="AO20"/>
  <c r="AN20"/>
  <c r="AM20"/>
  <c r="AF20"/>
  <c r="AE20"/>
  <c r="AD20"/>
  <c r="AO19"/>
  <c r="AN19"/>
  <c r="AM19"/>
  <c r="AF19"/>
  <c r="AE19"/>
  <c r="AD19"/>
  <c r="AL58" l="1"/>
  <c r="AL38"/>
  <c r="AI58"/>
  <c r="S54"/>
  <c r="AA54"/>
  <c r="T54"/>
  <c r="AA58"/>
  <c r="AA61" s="1"/>
  <c r="AF51"/>
  <c r="AE42"/>
  <c r="AE45" s="1"/>
  <c r="Y58"/>
  <c r="Y61" s="1"/>
  <c r="V45"/>
  <c r="AP27"/>
  <c r="Q31"/>
  <c r="S58"/>
  <c r="S61" s="1"/>
  <c r="AP20"/>
  <c r="AD21"/>
  <c r="AP19"/>
  <c r="AA31"/>
  <c r="U38"/>
  <c r="AD42"/>
  <c r="AD45" s="1"/>
  <c r="AO51"/>
  <c r="AQ52"/>
  <c r="AQ53" s="1"/>
  <c r="AC54"/>
  <c r="AJ24"/>
  <c r="T31"/>
  <c r="AJ38"/>
  <c r="V38"/>
  <c r="V54"/>
  <c r="O58"/>
  <c r="O61" s="1"/>
  <c r="AK24"/>
  <c r="AO28"/>
  <c r="AC31"/>
  <c r="R38"/>
  <c r="AQ43"/>
  <c r="AQ44" s="1"/>
  <c r="Z54"/>
  <c r="O54"/>
  <c r="W54"/>
  <c r="AG54"/>
  <c r="X58"/>
  <c r="X61" s="1"/>
  <c r="AG24"/>
  <c r="AG31"/>
  <c r="AR34"/>
  <c r="P38"/>
  <c r="X38"/>
  <c r="AH38"/>
  <c r="AG45"/>
  <c r="AR50"/>
  <c r="AH54"/>
  <c r="S31"/>
  <c r="AC38"/>
  <c r="U54"/>
  <c r="AO57"/>
  <c r="W58"/>
  <c r="W61" s="1"/>
  <c r="U31"/>
  <c r="R54"/>
  <c r="P58"/>
  <c r="AD57"/>
  <c r="AP22"/>
  <c r="T24"/>
  <c r="AB24"/>
  <c r="AE35"/>
  <c r="AE38" s="1"/>
  <c r="AP43"/>
  <c r="AP44" s="1"/>
  <c r="P45"/>
  <c r="X45"/>
  <c r="AH45"/>
  <c r="AE51"/>
  <c r="AE54" s="1"/>
  <c r="AK58"/>
  <c r="AB61"/>
  <c r="AO21"/>
  <c r="AD59"/>
  <c r="AD60" s="1"/>
  <c r="AO42"/>
  <c r="AO45" s="1"/>
  <c r="AH58"/>
  <c r="Q24"/>
  <c r="AP33"/>
  <c r="AP50"/>
  <c r="AF53"/>
  <c r="AF54" s="1"/>
  <c r="R58"/>
  <c r="R61" s="1"/>
  <c r="AP26"/>
  <c r="Q38"/>
  <c r="AF21"/>
  <c r="AF24" s="1"/>
  <c r="U24"/>
  <c r="AC24"/>
  <c r="AM28"/>
  <c r="AM31" s="1"/>
  <c r="W31"/>
  <c r="O38"/>
  <c r="AR36"/>
  <c r="AR37" s="1"/>
  <c r="Z38"/>
  <c r="AF42"/>
  <c r="AF45" s="1"/>
  <c r="AK45"/>
  <c r="AP49"/>
  <c r="Q54"/>
  <c r="Y54"/>
  <c r="AB58"/>
  <c r="AM56"/>
  <c r="AN57"/>
  <c r="AL24"/>
  <c r="P31"/>
  <c r="X31"/>
  <c r="S38"/>
  <c r="AA38"/>
  <c r="AK38"/>
  <c r="AP40"/>
  <c r="AP42" s="1"/>
  <c r="AP45" s="1"/>
  <c r="AN42"/>
  <c r="U45"/>
  <c r="AC45"/>
  <c r="AI54"/>
  <c r="U58"/>
  <c r="U61" s="1"/>
  <c r="AC58"/>
  <c r="AG58"/>
  <c r="AG61" s="1"/>
  <c r="AD35"/>
  <c r="AD38" s="1"/>
  <c r="AE59"/>
  <c r="AE60" s="1"/>
  <c r="Y31"/>
  <c r="AQ36"/>
  <c r="AQ37" s="1"/>
  <c r="W45"/>
  <c r="R24"/>
  <c r="Z24"/>
  <c r="AE28"/>
  <c r="AE31" s="1"/>
  <c r="AJ31"/>
  <c r="AP34"/>
  <c r="T38"/>
  <c r="AB38"/>
  <c r="Q45"/>
  <c r="Y45"/>
  <c r="AI45"/>
  <c r="AD51"/>
  <c r="AD54" s="1"/>
  <c r="AO54"/>
  <c r="AN53"/>
  <c r="AN54" s="1"/>
  <c r="AJ58"/>
  <c r="AJ61" s="1"/>
  <c r="AM59"/>
  <c r="AM60" s="1"/>
  <c r="AF57"/>
  <c r="AM23"/>
  <c r="AO31"/>
  <c r="Y38"/>
  <c r="AI38"/>
  <c r="AR41"/>
  <c r="Z45"/>
  <c r="AM45"/>
  <c r="AM51"/>
  <c r="P54"/>
  <c r="X54"/>
  <c r="AC61"/>
  <c r="AN59"/>
  <c r="AN60" s="1"/>
  <c r="Z58"/>
  <c r="AO24"/>
  <c r="AN28"/>
  <c r="O31"/>
  <c r="AO35"/>
  <c r="AO38" s="1"/>
  <c r="W38"/>
  <c r="T58"/>
  <c r="T61" s="1"/>
  <c r="AN21"/>
  <c r="AN56"/>
  <c r="P60"/>
  <c r="AH60"/>
  <c r="AO56"/>
  <c r="AN24"/>
  <c r="S24"/>
  <c r="AA24"/>
  <c r="AR33"/>
  <c r="AF35"/>
  <c r="AF38" s="1"/>
  <c r="Z60"/>
  <c r="AR20"/>
  <c r="AL31"/>
  <c r="AN35"/>
  <c r="AN38" s="1"/>
  <c r="AM35"/>
  <c r="AM38" s="1"/>
  <c r="AJ45"/>
  <c r="AR49"/>
  <c r="AD56"/>
  <c r="AQ22"/>
  <c r="AE23"/>
  <c r="AP23"/>
  <c r="AQ29"/>
  <c r="AQ30" s="1"/>
  <c r="V31"/>
  <c r="T45"/>
  <c r="AB45"/>
  <c r="AR40"/>
  <c r="AE56"/>
  <c r="AE21"/>
  <c r="AE57"/>
  <c r="AF30"/>
  <c r="AN30"/>
  <c r="AG38"/>
  <c r="AR43"/>
  <c r="AR44" s="1"/>
  <c r="AN45"/>
  <c r="AP52"/>
  <c r="AP53" s="1"/>
  <c r="AF59"/>
  <c r="AF60" s="1"/>
  <c r="AM21"/>
  <c r="AM24" s="1"/>
  <c r="AM57"/>
  <c r="AI24"/>
  <c r="AF28"/>
  <c r="AR26"/>
  <c r="AR28" s="1"/>
  <c r="AR31" s="1"/>
  <c r="V58"/>
  <c r="AD30"/>
  <c r="AD31" s="1"/>
  <c r="AM53"/>
  <c r="AM54" s="1"/>
  <c r="AO59"/>
  <c r="AO60" s="1"/>
  <c r="AI60"/>
  <c r="Q58"/>
  <c r="Q61" s="1"/>
  <c r="AK60"/>
  <c r="AR19"/>
  <c r="AR22"/>
  <c r="AD23"/>
  <c r="AP36"/>
  <c r="AP37" s="1"/>
  <c r="V60"/>
  <c r="AL60"/>
  <c r="AL61" s="1"/>
  <c r="AF56"/>
  <c r="Q60"/>
  <c r="AI61" l="1"/>
  <c r="AO58"/>
  <c r="AQ51"/>
  <c r="AQ54" s="1"/>
  <c r="AO61"/>
  <c r="AQ35"/>
  <c r="AQ38" s="1"/>
  <c r="AP35"/>
  <c r="AK61"/>
  <c r="AD24"/>
  <c r="AQ42"/>
  <c r="AQ45" s="1"/>
  <c r="AD58"/>
  <c r="AD61" s="1"/>
  <c r="V61"/>
  <c r="AP28"/>
  <c r="AP31" s="1"/>
  <c r="AP57"/>
  <c r="AP21"/>
  <c r="AP24" s="1"/>
  <c r="AR51"/>
  <c r="AR54" s="1"/>
  <c r="AM58"/>
  <c r="AM61" s="1"/>
  <c r="AP56"/>
  <c r="P61"/>
  <c r="AR57"/>
  <c r="AR35"/>
  <c r="AR38" s="1"/>
  <c r="AF31"/>
  <c r="AE24"/>
  <c r="AH61"/>
  <c r="AP51"/>
  <c r="AP54" s="1"/>
  <c r="AP38"/>
  <c r="Z61"/>
  <c r="AF58"/>
  <c r="AF61" s="1"/>
  <c r="AR42"/>
  <c r="AR45" s="1"/>
  <c r="AN58"/>
  <c r="AN61" s="1"/>
  <c r="AN31"/>
  <c r="AP59"/>
  <c r="AP60" s="1"/>
  <c r="AE58"/>
  <c r="AE61" s="1"/>
  <c r="AR59"/>
  <c r="AR60" s="1"/>
  <c r="AR23"/>
  <c r="AQ59"/>
  <c r="AQ60" s="1"/>
  <c r="AQ23"/>
  <c r="AR56"/>
  <c r="AR21"/>
  <c r="AQ28"/>
  <c r="AQ31" s="1"/>
  <c r="AQ21"/>
  <c r="AQ58" l="1"/>
  <c r="AQ61" s="1"/>
  <c r="AP58"/>
  <c r="AP61" s="1"/>
  <c r="AQ24"/>
  <c r="AR58"/>
  <c r="AR61" s="1"/>
  <c r="AR24"/>
</calcChain>
</file>

<file path=xl/sharedStrings.xml><?xml version="1.0" encoding="utf-8"?>
<sst xmlns="http://schemas.openxmlformats.org/spreadsheetml/2006/main" count="315" uniqueCount="118">
  <si>
    <t xml:space="preserve"> PRESUPUESTO PROGRAMADO /  EJERCIDO DEVENGADO </t>
  </si>
  <si>
    <t>CONSEJO NACIONAL DE CIENCIA Y TECNOLOGIA</t>
  </si>
  <si>
    <t>PESOS</t>
  </si>
  <si>
    <t>ENTIDAD: CENTRO DE INVESTIGACION EN MATERIALES AVANZADOS SC</t>
  </si>
  <si>
    <t>GF</t>
  </si>
  <si>
    <t>F</t>
  </si>
  <si>
    <t>SF</t>
  </si>
  <si>
    <t>AI</t>
  </si>
  <si>
    <t>FUENTE DE RECURSOS</t>
  </si>
  <si>
    <t>SUMA CTE.</t>
  </si>
  <si>
    <t>SUMA INV.</t>
  </si>
  <si>
    <t>T O T A L</t>
  </si>
  <si>
    <t>PP</t>
  </si>
  <si>
    <t>PRESUPUESTO</t>
  </si>
  <si>
    <t>Original</t>
  </si>
  <si>
    <t>Modificado</t>
  </si>
  <si>
    <t>Ejercido</t>
  </si>
  <si>
    <t>O001</t>
  </si>
  <si>
    <t>FISCALES</t>
  </si>
  <si>
    <t>PROPIOS</t>
  </si>
  <si>
    <t>SUMA</t>
  </si>
  <si>
    <t>CONACYT</t>
  </si>
  <si>
    <t>TOTAL</t>
  </si>
  <si>
    <t>M001</t>
  </si>
  <si>
    <t>E001</t>
  </si>
  <si>
    <t>U001</t>
  </si>
  <si>
    <t>ENERO DICIEMBRE DEL 2013</t>
  </si>
  <si>
    <t>CENTROS PÚBLICOS DE INVESTIGACIÓN CONACYT</t>
  </si>
  <si>
    <t xml:space="preserve">          SEGUIMIENTO DE</t>
  </si>
  <si>
    <t xml:space="preserve">          INGRESOS (ACUMULADO)</t>
  </si>
  <si>
    <t xml:space="preserve">          (Miles de Pesos)</t>
  </si>
  <si>
    <t>ENTIDAD: CENTRO DE INVESTIGACION EN MATERIALES AVANZADOS, S.C.</t>
  </si>
  <si>
    <t>RECURSOS</t>
  </si>
  <si>
    <t>DIFERENCIA</t>
  </si>
  <si>
    <t>C O N C E P T O</t>
  </si>
  <si>
    <t>AL CIERRE DEL PERIODO</t>
  </si>
  <si>
    <t>PORCENTUAL</t>
  </si>
  <si>
    <t>PROGRAMADOS</t>
  </si>
  <si>
    <t>CAPTADOS</t>
  </si>
  <si>
    <t>CAPTADOS/PROG</t>
  </si>
  <si>
    <t xml:space="preserve"> FUENTE DE INGRESOS :     */</t>
  </si>
  <si>
    <t xml:space="preserve">       Venta de Servicios</t>
  </si>
  <si>
    <t xml:space="preserve">       Productos Financieros</t>
  </si>
  <si>
    <t xml:space="preserve">       Diversos</t>
  </si>
  <si>
    <t xml:space="preserve">       Fuentes Externas</t>
  </si>
  <si>
    <t xml:space="preserve">       Subsidios del Gobierno Federal</t>
  </si>
  <si>
    <t xml:space="preserve">       Otros Ingresos  (1)</t>
  </si>
  <si>
    <t xml:space="preserve"> SUMAN LOS INGRESOS</t>
  </si>
  <si>
    <t>(1)  Recursos del Fideicomiso del ejercicio previo.</t>
  </si>
  <si>
    <t xml:space="preserve">  *  No se incluyen operaciones agenas</t>
  </si>
  <si>
    <t>PERIODO:  Enero-Diciembre del 2013</t>
  </si>
  <si>
    <t xml:space="preserve">                                       (  Pesos con un Decimal )</t>
  </si>
  <si>
    <t>U.R.</t>
  </si>
  <si>
    <t>90E</t>
  </si>
  <si>
    <t>CENTRO DE INVESTIGACIÓN EN MATERIALES AVANZADOS, C.C.</t>
  </si>
  <si>
    <t>FECHA:</t>
  </si>
  <si>
    <t>CLAVE</t>
  </si>
  <si>
    <t>DENOMINACIÓN</t>
  </si>
  <si>
    <t>FLUJO DE EFECTIVO</t>
  </si>
  <si>
    <t>INGRESOS</t>
  </si>
  <si>
    <t>EGRESOS</t>
  </si>
  <si>
    <t>DISPONIBILIDAD INICIAL  *</t>
  </si>
  <si>
    <t>SUBSIDIOS Y</t>
  </si>
  <si>
    <t>De Ingresos Propios</t>
  </si>
  <si>
    <t>TRANSFERENCIAS</t>
  </si>
  <si>
    <t>De Transferencias</t>
  </si>
  <si>
    <t xml:space="preserve"> GASTO CORRIENTE DE OPERACION</t>
  </si>
  <si>
    <t>Servicios Personales</t>
  </si>
  <si>
    <t>RECURSOS PROPIOS</t>
  </si>
  <si>
    <t>Materiales y Suministros</t>
  </si>
  <si>
    <t>INGRESOS CORRIENTES Y DE CAPITAL</t>
  </si>
  <si>
    <t>Servicios Generales</t>
  </si>
  <si>
    <t>Venta de:</t>
  </si>
  <si>
    <t>Bienes</t>
  </si>
  <si>
    <t>Otras Erogaciones</t>
  </si>
  <si>
    <t>Servicios</t>
  </si>
  <si>
    <t>Intereses Comisiones y Gastos de la Deuda</t>
  </si>
  <si>
    <t>Diversos (Fondos CONACYT)</t>
  </si>
  <si>
    <t>Venta de Inversiones</t>
  </si>
  <si>
    <t xml:space="preserve"> INVERSIÓN FISICA</t>
  </si>
  <si>
    <t>OPERACIONES AJENAS</t>
  </si>
  <si>
    <t>Bienes Muebles e Inmuebles</t>
  </si>
  <si>
    <t>Por Cuenta de Terceros</t>
  </si>
  <si>
    <t>Obra Pública</t>
  </si>
  <si>
    <t>Derivados de Erogaciones Recuperables</t>
  </si>
  <si>
    <t>TRANSFERENCIAS Y SUBSIDIOS</t>
  </si>
  <si>
    <t xml:space="preserve"> INVERSIÓN FINANCIERA</t>
  </si>
  <si>
    <t>Transferencias para Programas de Apoyo</t>
  </si>
  <si>
    <t>Inversión Financiera</t>
  </si>
  <si>
    <t>CORRIENTES</t>
  </si>
  <si>
    <t>DE INVERSIÓN</t>
  </si>
  <si>
    <t>Para Pago de Intereses Comisiones y Gastos</t>
  </si>
  <si>
    <t xml:space="preserve"> OPERACIONES AJENAS</t>
  </si>
  <si>
    <t>Para Inversión Financiera</t>
  </si>
  <si>
    <t>Erog. Deriv. de Ing. por Cta. de Terceros</t>
  </si>
  <si>
    <t>Para Amortización de Pasivo</t>
  </si>
  <si>
    <t>Erogaciones Recuperables</t>
  </si>
  <si>
    <t>Subsidios</t>
  </si>
  <si>
    <t>ENDEUDAMIENTO O (DESENDEUDAMIENTO) NETO</t>
  </si>
  <si>
    <t xml:space="preserve"> DISPONIBILIDAD FINAL</t>
  </si>
  <si>
    <t>Interno</t>
  </si>
  <si>
    <t xml:space="preserve">                                      </t>
  </si>
  <si>
    <t>Externo</t>
  </si>
  <si>
    <t xml:space="preserve"> ENTEROS A TESOFE</t>
  </si>
  <si>
    <t>Suman Disponibilidad Inicial, Ingresos, Operaciones</t>
  </si>
  <si>
    <t>Ajenas, Subsidios y Transferencias</t>
  </si>
  <si>
    <t xml:space="preserve"> SUMAN EGR. DISP. Y ENTEROS A TESOFE</t>
  </si>
  <si>
    <t>y Endeudamiento (Desendeudamiento)</t>
  </si>
  <si>
    <t>DIFERENCIA ENTRE INGRESOS Y EGRESOS ( Aclarar en la Nota )</t>
  </si>
  <si>
    <t>*  ( Igual a la Disponibilidad Final Reportada en el 2009 )</t>
  </si>
  <si>
    <t>FLUJO DE EFECTIVO DE RECURSOS CONACYT POR EL PERIODO ENERO - DICIEMBRE 2013</t>
  </si>
  <si>
    <t>Aportaciones CIMAV</t>
  </si>
  <si>
    <t>Diversos</t>
  </si>
  <si>
    <t>Otros ingresos</t>
  </si>
  <si>
    <t>*  ( Igual a la Disponibilidad Final Reportada en el 2010 )</t>
  </si>
  <si>
    <t>FLUJO DE EFECTIVO DE RECURSOS DEL FIDEICOMISO POR EL PERIODO ENERO - DICIEMBRE DEL 2013</t>
  </si>
  <si>
    <t>*  ( Igual a la Disponibilidad Final Reportada en el 2011)</t>
  </si>
  <si>
    <t>FLUJO DE EFECTIVO DE RECURSOS FISCALES Y PROPIOS  POR EL PERIODO ENERO - DICIEMBRE DEL 2013</t>
  </si>
</sst>
</file>

<file path=xl/styles.xml><?xml version="1.0" encoding="utf-8"?>
<styleSheet xmlns="http://schemas.openxmlformats.org/spreadsheetml/2006/main">
  <numFmts count="10">
    <numFmt numFmtId="43" formatCode="_-* #,##0.00_-;\-* #,##0.00_-;_-* &quot;-&quot;??_-;_-@_-"/>
    <numFmt numFmtId="164" formatCode="00"/>
    <numFmt numFmtId="165" formatCode="000"/>
    <numFmt numFmtId="166" formatCode="_-* #,##0_-;\-* #,##0_-;_-* &quot;-&quot;??_-;_-@_-"/>
    <numFmt numFmtId="167" formatCode="#,##0.0"/>
    <numFmt numFmtId="168" formatCode="_(* #,##0_);_(* \(#,##0\);_(* &quot;-&quot;??_);_(@_)"/>
    <numFmt numFmtId="169" formatCode="_(* #,##0.00_);_(* \(#,##0.00\);_(* &quot;-&quot;??_);_(@_)"/>
    <numFmt numFmtId="170" formatCode="_-* #,##0.0_-;\-* #,##0.0_-;_-* &quot;-&quot;?_-;_-@_-"/>
    <numFmt numFmtId="171" formatCode="_-* #,##0_-;\-* #,##0_-;_-* &quot;-&quot;?_-;_-@_-"/>
    <numFmt numFmtId="172" formatCode="_(* #,##0.0_);_(* \(#,##0.0\);_(* &quot;-&quot;??_);_(@_)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i/>
      <sz val="20"/>
      <name val="Times New Roman"/>
      <family val="1"/>
    </font>
    <font>
      <b/>
      <sz val="10"/>
      <name val="Tahoma"/>
      <family val="2"/>
    </font>
    <font>
      <b/>
      <sz val="18"/>
      <name val="Times New Roman"/>
      <family val="1"/>
    </font>
    <font>
      <b/>
      <sz val="16"/>
      <name val="Times New Roman"/>
      <family val="1"/>
    </font>
    <font>
      <b/>
      <sz val="14"/>
      <name val="Tahoma"/>
      <family val="2"/>
    </font>
    <font>
      <b/>
      <sz val="9"/>
      <name val="Tahoma"/>
      <family val="2"/>
    </font>
    <font>
      <b/>
      <sz val="20"/>
      <name val="Times New Roman"/>
      <family val="1"/>
    </font>
    <font>
      <b/>
      <sz val="11"/>
      <name val="Arial"/>
      <family val="2"/>
    </font>
    <font>
      <b/>
      <sz val="11"/>
      <name val="Tahoma"/>
      <family val="2"/>
    </font>
    <font>
      <sz val="11"/>
      <name val="Arial"/>
      <family val="2"/>
    </font>
    <font>
      <sz val="11"/>
      <name val="Tahoma"/>
      <family val="2"/>
    </font>
    <font>
      <sz val="12"/>
      <color theme="1"/>
      <name val="Arial"/>
      <family val="2"/>
    </font>
    <font>
      <sz val="10"/>
      <name val="Geneva"/>
    </font>
    <font>
      <b/>
      <sz val="12"/>
      <name val="Tahoma"/>
      <family val="2"/>
    </font>
    <font>
      <b/>
      <u/>
      <sz val="12"/>
      <name val="Tahoma"/>
      <family val="2"/>
    </font>
    <font>
      <sz val="10"/>
      <name val="Arial"/>
    </font>
    <font>
      <b/>
      <i/>
      <sz val="12"/>
      <name val="Arial Narrow"/>
      <family val="2"/>
    </font>
    <font>
      <b/>
      <sz val="10"/>
      <name val="Arial Narrow"/>
      <family val="2"/>
    </font>
    <font>
      <b/>
      <u/>
      <sz val="10"/>
      <name val="Arial Narrow"/>
      <family val="2"/>
    </font>
    <font>
      <b/>
      <sz val="8"/>
      <name val="Arial Narrow"/>
      <family val="2"/>
    </font>
    <font>
      <b/>
      <sz val="5"/>
      <name val="Arial Narrow"/>
      <family val="2"/>
    </font>
    <font>
      <b/>
      <sz val="7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sz val="8"/>
      <name val="Arial Narrow"/>
      <family val="2"/>
    </font>
    <font>
      <sz val="10"/>
      <color indexed="10"/>
      <name val="Arial Narrow"/>
      <family val="2"/>
    </font>
    <font>
      <b/>
      <sz val="10"/>
      <color indexed="10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6" fillId="0" borderId="0"/>
    <xf numFmtId="43" fontId="19" fillId="0" borderId="0" applyFont="0" applyFill="0" applyBorder="0" applyAlignment="0" applyProtection="0"/>
    <xf numFmtId="169" fontId="19" fillId="0" borderId="0" applyFont="0" applyFill="0" applyBorder="0" applyAlignment="0" applyProtection="0"/>
  </cellStyleXfs>
  <cellXfs count="286">
    <xf numFmtId="0" fontId="0" fillId="0" borderId="0" xfId="0"/>
    <xf numFmtId="0" fontId="3" fillId="0" borderId="0" xfId="3" applyFont="1"/>
    <xf numFmtId="0" fontId="3" fillId="0" borderId="0" xfId="3" applyFont="1" applyBorder="1"/>
    <xf numFmtId="0" fontId="2" fillId="0" borderId="0" xfId="3" applyFont="1"/>
    <xf numFmtId="0" fontId="5" fillId="0" borderId="0" xfId="3" applyFont="1" applyAlignment="1" applyProtection="1">
      <alignment horizontal="left"/>
    </xf>
    <xf numFmtId="0" fontId="2" fillId="0" borderId="0" xfId="3" applyFont="1" applyBorder="1"/>
    <xf numFmtId="0" fontId="6" fillId="0" borderId="0" xfId="3" applyFont="1" applyBorder="1" applyAlignment="1" applyProtection="1">
      <alignment horizontal="center" wrapText="1"/>
    </xf>
    <xf numFmtId="0" fontId="8" fillId="0" borderId="0" xfId="3" applyFont="1" applyFill="1"/>
    <xf numFmtId="0" fontId="8" fillId="0" borderId="1" xfId="3" applyFont="1" applyFill="1" applyBorder="1" applyAlignment="1" applyProtection="1"/>
    <xf numFmtId="0" fontId="5" fillId="0" borderId="1" xfId="3" applyFont="1" applyBorder="1" applyAlignment="1" applyProtection="1"/>
    <xf numFmtId="0" fontId="5" fillId="0" borderId="1" xfId="3" applyFont="1" applyBorder="1" applyAlignment="1">
      <alignment vertical="center" wrapText="1"/>
    </xf>
    <xf numFmtId="0" fontId="2" fillId="0" borderId="1" xfId="3" applyFont="1" applyBorder="1" applyAlignment="1">
      <alignment vertical="center" wrapText="1"/>
    </xf>
    <xf numFmtId="0" fontId="9" fillId="0" borderId="0" xfId="3" applyFont="1"/>
    <xf numFmtId="0" fontId="11" fillId="0" borderId="2" xfId="3" applyFont="1" applyBorder="1" applyAlignment="1">
      <alignment horizontal="center" vertical="center" wrapText="1"/>
    </xf>
    <xf numFmtId="1" fontId="12" fillId="0" borderId="3" xfId="3" applyNumberFormat="1" applyFont="1" applyBorder="1" applyAlignment="1" applyProtection="1">
      <alignment horizontal="centerContinuous"/>
    </xf>
    <xf numFmtId="164" fontId="12" fillId="0" borderId="4" xfId="3" applyNumberFormat="1" applyFont="1" applyBorder="1" applyAlignment="1" applyProtection="1">
      <alignment horizontal="centerContinuous"/>
    </xf>
    <xf numFmtId="164" fontId="12" fillId="0" borderId="3" xfId="3" applyNumberFormat="1" applyFont="1" applyBorder="1" applyAlignment="1" applyProtection="1">
      <alignment horizontal="centerContinuous"/>
    </xf>
    <xf numFmtId="1" fontId="12" fillId="2" borderId="3" xfId="3" applyNumberFormat="1" applyFont="1" applyFill="1" applyBorder="1" applyAlignment="1" applyProtection="1">
      <alignment horizontal="centerContinuous"/>
    </xf>
    <xf numFmtId="164" fontId="12" fillId="2" borderId="4" xfId="3" applyNumberFormat="1" applyFont="1" applyFill="1" applyBorder="1" applyAlignment="1" applyProtection="1">
      <alignment horizontal="centerContinuous"/>
    </xf>
    <xf numFmtId="1" fontId="12" fillId="0" borderId="5" xfId="3" applyNumberFormat="1" applyFont="1" applyBorder="1" applyAlignment="1" applyProtection="1">
      <alignment horizontal="centerContinuous"/>
    </xf>
    <xf numFmtId="1" fontId="12" fillId="0" borderId="3" xfId="3" applyNumberFormat="1" applyFont="1" applyFill="1" applyBorder="1" applyAlignment="1" applyProtection="1">
      <alignment horizontal="centerContinuous"/>
    </xf>
    <xf numFmtId="164" fontId="12" fillId="0" borderId="4" xfId="3" applyNumberFormat="1" applyFont="1" applyFill="1" applyBorder="1" applyAlignment="1" applyProtection="1">
      <alignment horizontal="centerContinuous"/>
    </xf>
    <xf numFmtId="0" fontId="11" fillId="0" borderId="6" xfId="3" applyFont="1" applyBorder="1" applyAlignment="1">
      <alignment horizontal="center" vertical="center" wrapText="1"/>
    </xf>
    <xf numFmtId="0" fontId="12" fillId="0" borderId="3" xfId="3" applyFont="1" applyBorder="1" applyAlignment="1" applyProtection="1">
      <alignment horizontal="centerContinuous"/>
    </xf>
    <xf numFmtId="0" fontId="12" fillId="0" borderId="4" xfId="3" applyFont="1" applyBorder="1" applyAlignment="1" applyProtection="1">
      <alignment horizontal="centerContinuous"/>
    </xf>
    <xf numFmtId="0" fontId="12" fillId="2" borderId="3" xfId="3" applyFont="1" applyFill="1" applyBorder="1" applyAlignment="1" applyProtection="1">
      <alignment horizontal="centerContinuous"/>
    </xf>
    <xf numFmtId="0" fontId="12" fillId="2" borderId="4" xfId="3" applyFont="1" applyFill="1" applyBorder="1" applyAlignment="1" applyProtection="1">
      <alignment horizontal="centerContinuous"/>
    </xf>
    <xf numFmtId="0" fontId="11" fillId="0" borderId="7" xfId="3" applyFont="1" applyBorder="1" applyAlignment="1">
      <alignment horizontal="center" vertical="center" wrapText="1"/>
    </xf>
    <xf numFmtId="0" fontId="12" fillId="0" borderId="8" xfId="3" applyFont="1" applyBorder="1" applyAlignment="1" applyProtection="1">
      <alignment horizontal="center"/>
    </xf>
    <xf numFmtId="0" fontId="12" fillId="2" borderId="8" xfId="3" applyFont="1" applyFill="1" applyBorder="1" applyAlignment="1" applyProtection="1">
      <alignment horizontal="center"/>
    </xf>
    <xf numFmtId="0" fontId="13" fillId="0" borderId="0" xfId="3" applyFont="1"/>
    <xf numFmtId="0" fontId="14" fillId="0" borderId="0" xfId="3" applyFont="1" applyAlignment="1">
      <alignment horizontal="left"/>
    </xf>
    <xf numFmtId="0" fontId="14" fillId="0" borderId="0" xfId="3" applyFont="1"/>
    <xf numFmtId="0" fontId="14" fillId="0" borderId="0" xfId="3" applyFont="1" applyBorder="1"/>
    <xf numFmtId="0" fontId="13" fillId="0" borderId="9" xfId="3" applyFont="1" applyBorder="1" applyAlignment="1" applyProtection="1">
      <alignment horizontal="left"/>
    </xf>
    <xf numFmtId="166" fontId="13" fillId="0" borderId="9" xfId="1" applyNumberFormat="1" applyFont="1" applyBorder="1" applyAlignment="1" applyProtection="1">
      <alignment horizontal="right"/>
    </xf>
    <xf numFmtId="166" fontId="13" fillId="0" borderId="9" xfId="1" applyNumberFormat="1" applyFont="1" applyBorder="1"/>
    <xf numFmtId="166" fontId="13" fillId="2" borderId="9" xfId="1" applyNumberFormat="1" applyFont="1" applyFill="1" applyBorder="1"/>
    <xf numFmtId="166" fontId="11" fillId="0" borderId="9" xfId="1" applyNumberFormat="1" applyFont="1" applyBorder="1"/>
    <xf numFmtId="0" fontId="11" fillId="3" borderId="9" xfId="3" applyFont="1" applyFill="1" applyBorder="1" applyAlignment="1" applyProtection="1">
      <alignment horizontal="left"/>
    </xf>
    <xf numFmtId="166" fontId="11" fillId="3" borderId="9" xfId="1" applyNumberFormat="1" applyFont="1" applyFill="1" applyBorder="1" applyAlignment="1" applyProtection="1">
      <alignment horizontal="right"/>
    </xf>
    <xf numFmtId="166" fontId="11" fillId="3" borderId="9" xfId="1" applyNumberFormat="1" applyFont="1" applyFill="1" applyBorder="1"/>
    <xf numFmtId="166" fontId="13" fillId="0" borderId="0" xfId="1" applyNumberFormat="1" applyFont="1"/>
    <xf numFmtId="166" fontId="13" fillId="0" borderId="0" xfId="1" applyNumberFormat="1" applyFont="1" applyBorder="1"/>
    <xf numFmtId="40" fontId="3" fillId="0" borderId="0" xfId="3" applyNumberFormat="1" applyFont="1"/>
    <xf numFmtId="166" fontId="0" fillId="0" borderId="0" xfId="0" applyNumberFormat="1"/>
    <xf numFmtId="166" fontId="15" fillId="0" borderId="9" xfId="1" applyNumberFormat="1" applyFont="1" applyBorder="1"/>
    <xf numFmtId="166" fontId="13" fillId="0" borderId="9" xfId="1" applyNumberFormat="1" applyFont="1" applyBorder="1" applyAlignment="1">
      <alignment horizontal="right"/>
    </xf>
    <xf numFmtId="0" fontId="11" fillId="0" borderId="4" xfId="3" applyFont="1" applyBorder="1" applyAlignment="1">
      <alignment horizontal="center" vertical="center" wrapText="1"/>
    </xf>
    <xf numFmtId="166" fontId="3" fillId="0" borderId="0" xfId="3" applyNumberFormat="1" applyFont="1"/>
    <xf numFmtId="0" fontId="11" fillId="0" borderId="11" xfId="3" applyFont="1" applyBorder="1" applyAlignment="1">
      <alignment horizontal="center" vertical="center" wrapText="1"/>
    </xf>
    <xf numFmtId="10" fontId="3" fillId="0" borderId="0" xfId="2" applyNumberFormat="1" applyFont="1"/>
    <xf numFmtId="0" fontId="3" fillId="0" borderId="0" xfId="3" applyFont="1" applyAlignment="1">
      <alignment horizontal="right"/>
    </xf>
    <xf numFmtId="0" fontId="11" fillId="0" borderId="13" xfId="3" applyFont="1" applyBorder="1" applyAlignment="1">
      <alignment horizontal="center" vertical="center" wrapText="1"/>
    </xf>
    <xf numFmtId="167" fontId="3" fillId="0" borderId="0" xfId="3" applyNumberFormat="1" applyFont="1"/>
    <xf numFmtId="2" fontId="3" fillId="0" borderId="0" xfId="3" applyNumberFormat="1" applyFont="1"/>
    <xf numFmtId="10" fontId="3" fillId="0" borderId="0" xfId="3" applyNumberFormat="1" applyFont="1"/>
    <xf numFmtId="0" fontId="3" fillId="0" borderId="0" xfId="4" applyFont="1"/>
    <xf numFmtId="0" fontId="17" fillId="0" borderId="0" xfId="4" applyFont="1" applyAlignment="1">
      <alignment horizontal="center"/>
    </xf>
    <xf numFmtId="0" fontId="5" fillId="0" borderId="0" xfId="4" applyFont="1"/>
    <xf numFmtId="0" fontId="5" fillId="0" borderId="0" xfId="4" applyFont="1" applyAlignment="1">
      <alignment horizontal="right"/>
    </xf>
    <xf numFmtId="0" fontId="5" fillId="0" borderId="15" xfId="4" applyFont="1" applyBorder="1" applyAlignment="1" applyProtection="1">
      <alignment horizontal="center"/>
    </xf>
    <xf numFmtId="0" fontId="5" fillId="0" borderId="16" xfId="4" applyFont="1" applyBorder="1" applyAlignment="1" applyProtection="1">
      <alignment horizontal="center"/>
    </xf>
    <xf numFmtId="0" fontId="5" fillId="0" borderId="17" xfId="4" applyFont="1" applyBorder="1" applyAlignment="1" applyProtection="1">
      <alignment horizontal="center"/>
    </xf>
    <xf numFmtId="0" fontId="5" fillId="0" borderId="18" xfId="4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Continuous"/>
    </xf>
    <xf numFmtId="0" fontId="5" fillId="0" borderId="19" xfId="4" applyFont="1" applyBorder="1" applyAlignment="1" applyProtection="1">
      <alignment horizontal="centerContinuous"/>
    </xf>
    <xf numFmtId="0" fontId="5" fillId="0" borderId="12" xfId="4" applyFont="1" applyBorder="1" applyAlignment="1" applyProtection="1">
      <alignment horizontal="centerContinuous"/>
    </xf>
    <xf numFmtId="0" fontId="5" fillId="0" borderId="20" xfId="4" applyFont="1" applyBorder="1" applyAlignment="1" applyProtection="1">
      <alignment horizontal="centerContinuous"/>
    </xf>
    <xf numFmtId="0" fontId="5" fillId="0" borderId="21" xfId="4" applyFont="1" applyBorder="1" applyAlignment="1" applyProtection="1">
      <alignment horizontal="center"/>
    </xf>
    <xf numFmtId="0" fontId="5" fillId="0" borderId="7" xfId="4" applyFont="1" applyBorder="1" applyAlignment="1" applyProtection="1">
      <alignment horizontal="center"/>
    </xf>
    <xf numFmtId="0" fontId="5" fillId="0" borderId="22" xfId="4" applyFont="1" applyBorder="1" applyAlignment="1" applyProtection="1">
      <alignment horizontal="center"/>
    </xf>
    <xf numFmtId="0" fontId="3" fillId="0" borderId="23" xfId="4" applyFont="1" applyBorder="1" applyAlignment="1" applyProtection="1">
      <alignment horizontal="center"/>
    </xf>
    <xf numFmtId="0" fontId="3" fillId="0" borderId="10" xfId="4" applyFont="1" applyBorder="1" applyAlignment="1" applyProtection="1">
      <alignment horizontal="center"/>
    </xf>
    <xf numFmtId="0" fontId="3" fillId="0" borderId="19" xfId="4" applyFont="1" applyBorder="1" applyAlignment="1" applyProtection="1">
      <alignment horizontal="center"/>
    </xf>
    <xf numFmtId="0" fontId="3" fillId="0" borderId="21" xfId="4" applyFont="1" applyBorder="1" applyAlignment="1" applyProtection="1">
      <alignment horizontal="center"/>
    </xf>
    <xf numFmtId="0" fontId="3" fillId="0" borderId="24" xfId="4" applyFont="1" applyBorder="1"/>
    <xf numFmtId="0" fontId="3" fillId="0" borderId="15" xfId="4" applyFont="1" applyBorder="1"/>
    <xf numFmtId="0" fontId="18" fillId="0" borderId="24" xfId="4" applyFont="1" applyBorder="1"/>
    <xf numFmtId="0" fontId="3" fillId="0" borderId="18" xfId="4" applyFont="1" applyBorder="1"/>
    <xf numFmtId="4" fontId="3" fillId="0" borderId="18" xfId="4" applyNumberFormat="1" applyFont="1" applyBorder="1"/>
    <xf numFmtId="0" fontId="3" fillId="0" borderId="24" xfId="4" applyFont="1" applyBorder="1" applyAlignment="1" applyProtection="1">
      <alignment horizontal="left"/>
    </xf>
    <xf numFmtId="10" fontId="3" fillId="0" borderId="18" xfId="2" applyNumberFormat="1" applyFont="1" applyFill="1" applyBorder="1"/>
    <xf numFmtId="10" fontId="3" fillId="0" borderId="18" xfId="2" applyNumberFormat="1" applyFont="1" applyBorder="1"/>
    <xf numFmtId="4" fontId="3" fillId="0" borderId="18" xfId="4" applyNumberFormat="1" applyFont="1" applyFill="1" applyBorder="1"/>
    <xf numFmtId="4" fontId="3" fillId="0" borderId="23" xfId="4" applyNumberFormat="1" applyFont="1" applyFill="1" applyBorder="1"/>
    <xf numFmtId="10" fontId="3" fillId="0" borderId="23" xfId="2" applyNumberFormat="1" applyFont="1" applyBorder="1"/>
    <xf numFmtId="0" fontId="17" fillId="0" borderId="25" xfId="4" applyFont="1" applyBorder="1" applyAlignment="1" applyProtection="1">
      <alignment horizontal="left"/>
    </xf>
    <xf numFmtId="4" fontId="3" fillId="0" borderId="26" xfId="4" applyNumberFormat="1" applyFont="1" applyBorder="1"/>
    <xf numFmtId="10" fontId="3" fillId="0" borderId="27" xfId="2" applyNumberFormat="1" applyFont="1" applyBorder="1"/>
    <xf numFmtId="0" fontId="3" fillId="0" borderId="28" xfId="4" applyFont="1" applyBorder="1"/>
    <xf numFmtId="0" fontId="3" fillId="0" borderId="26" xfId="4" applyFont="1" applyBorder="1"/>
    <xf numFmtId="0" fontId="3" fillId="0" borderId="29" xfId="4" applyFont="1" applyBorder="1"/>
    <xf numFmtId="0" fontId="3" fillId="0" borderId="0" xfId="4" applyFont="1" applyBorder="1"/>
    <xf numFmtId="0" fontId="9" fillId="0" borderId="0" xfId="4" applyFont="1"/>
    <xf numFmtId="4" fontId="3" fillId="0" borderId="0" xfId="4" applyNumberFormat="1" applyFont="1" applyBorder="1"/>
    <xf numFmtId="0" fontId="20" fillId="0" borderId="0" xfId="0" applyFont="1" applyAlignment="1">
      <alignment horizontal="centerContinuous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23" fillId="0" borderId="0" xfId="0" applyFont="1" applyAlignment="1">
      <alignment horizontal="centerContinuous"/>
    </xf>
    <xf numFmtId="0" fontId="21" fillId="0" borderId="0" xfId="0" applyFont="1" applyAlignment="1">
      <alignment horizontal="center"/>
    </xf>
    <xf numFmtId="0" fontId="0" fillId="0" borderId="1" xfId="0" applyBorder="1" applyAlignment="1" applyProtection="1">
      <alignment horizontal="center"/>
      <protection locked="0" hidden="1"/>
    </xf>
    <xf numFmtId="0" fontId="0" fillId="0" borderId="0" xfId="0" applyProtection="1"/>
    <xf numFmtId="0" fontId="0" fillId="0" borderId="1" xfId="0" applyBorder="1" applyProtection="1">
      <protection locked="0" hidden="1"/>
    </xf>
    <xf numFmtId="0" fontId="21" fillId="0" borderId="0" xfId="0" applyFont="1" applyAlignment="1">
      <alignment horizontal="right"/>
    </xf>
    <xf numFmtId="14" fontId="21" fillId="0" borderId="1" xfId="0" applyNumberFormat="1" applyFont="1" applyBorder="1" applyAlignment="1" applyProtection="1">
      <alignment horizontal="center"/>
      <protection locked="0"/>
    </xf>
    <xf numFmtId="0" fontId="24" fillId="0" borderId="0" xfId="0" applyFont="1" applyAlignment="1">
      <alignment horizontal="center" vertical="top"/>
    </xf>
    <xf numFmtId="0" fontId="24" fillId="0" borderId="0" xfId="0" applyFont="1" applyAlignment="1">
      <alignment horizontal="centerContinuous" vertical="top"/>
    </xf>
    <xf numFmtId="0" fontId="24" fillId="0" borderId="0" xfId="0" applyFont="1" applyAlignment="1">
      <alignment vertical="top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0" xfId="0" applyBorder="1"/>
    <xf numFmtId="0" fontId="0" fillId="0" borderId="34" xfId="0" applyBorder="1"/>
    <xf numFmtId="0" fontId="20" fillId="0" borderId="34" xfId="0" applyFont="1" applyFill="1" applyBorder="1" applyAlignment="1">
      <alignment horizontal="center"/>
    </xf>
    <xf numFmtId="0" fontId="0" fillId="0" borderId="35" xfId="0" applyBorder="1"/>
    <xf numFmtId="0" fontId="20" fillId="0" borderId="0" xfId="0" applyFont="1" applyBorder="1" applyAlignment="1">
      <alignment horizontal="centerContinuous"/>
    </xf>
    <xf numFmtId="0" fontId="20" fillId="0" borderId="3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0" fillId="0" borderId="35" xfId="0" applyBorder="1" applyAlignment="1">
      <alignment horizontal="centerContinuous"/>
    </xf>
    <xf numFmtId="168" fontId="21" fillId="4" borderId="36" xfId="5" applyNumberFormat="1" applyFont="1" applyFill="1" applyBorder="1"/>
    <xf numFmtId="0" fontId="25" fillId="0" borderId="2" xfId="0" applyFont="1" applyBorder="1" applyAlignment="1">
      <alignment horizontal="center"/>
    </xf>
    <xf numFmtId="0" fontId="0" fillId="0" borderId="35" xfId="0" applyBorder="1" applyAlignment="1">
      <alignment horizontal="center"/>
    </xf>
    <xf numFmtId="168" fontId="26" fillId="0" borderId="9" xfId="6" applyNumberFormat="1" applyFont="1" applyBorder="1"/>
    <xf numFmtId="0" fontId="25" fillId="0" borderId="6" xfId="0" applyFont="1" applyBorder="1" applyAlignment="1">
      <alignment horizontal="center"/>
    </xf>
    <xf numFmtId="168" fontId="26" fillId="0" borderId="7" xfId="5" applyNumberFormat="1" applyFont="1" applyBorder="1" applyProtection="1">
      <protection locked="0" hidden="1"/>
    </xf>
    <xf numFmtId="168" fontId="19" fillId="5" borderId="9" xfId="5" applyNumberFormat="1" applyFill="1" applyBorder="1"/>
    <xf numFmtId="168" fontId="19" fillId="4" borderId="9" xfId="5" applyNumberFormat="1" applyFill="1" applyBorder="1"/>
    <xf numFmtId="168" fontId="26" fillId="0" borderId="0" xfId="5" applyNumberFormat="1" applyFont="1" applyFill="1" applyBorder="1"/>
    <xf numFmtId="168" fontId="26" fillId="0" borderId="36" xfId="6" applyNumberFormat="1" applyFont="1" applyBorder="1"/>
    <xf numFmtId="168" fontId="26" fillId="0" borderId="37" xfId="6" applyNumberFormat="1" applyFont="1" applyBorder="1"/>
    <xf numFmtId="168" fontId="26" fillId="5" borderId="9" xfId="5" applyNumberFormat="1" applyFont="1" applyFill="1" applyBorder="1"/>
    <xf numFmtId="0" fontId="0" fillId="0" borderId="0" xfId="0" applyAlignment="1">
      <alignment horizontal="centerContinuous"/>
    </xf>
    <xf numFmtId="168" fontId="21" fillId="4" borderId="9" xfId="0" applyNumberFormat="1" applyFont="1" applyFill="1" applyBorder="1"/>
    <xf numFmtId="168" fontId="26" fillId="0" borderId="38" xfId="6" applyNumberFormat="1" applyFont="1" applyBorder="1"/>
    <xf numFmtId="168" fontId="26" fillId="0" borderId="39" xfId="6" applyNumberFormat="1" applyFont="1" applyBorder="1"/>
    <xf numFmtId="170" fontId="0" fillId="0" borderId="0" xfId="0" applyNumberFormat="1"/>
    <xf numFmtId="168" fontId="26" fillId="5" borderId="36" xfId="5" applyNumberFormat="1" applyFont="1" applyFill="1" applyBorder="1"/>
    <xf numFmtId="168" fontId="26" fillId="0" borderId="38" xfId="5" applyNumberFormat="1" applyFont="1" applyBorder="1" applyProtection="1">
      <protection locked="0" hidden="1"/>
    </xf>
    <xf numFmtId="0" fontId="27" fillId="0" borderId="0" xfId="0" applyFont="1" applyBorder="1"/>
    <xf numFmtId="168" fontId="26" fillId="0" borderId="13" xfId="5" applyNumberFormat="1" applyFont="1" applyBorder="1" applyProtection="1">
      <protection locked="0" hidden="1"/>
    </xf>
    <xf numFmtId="168" fontId="26" fillId="0" borderId="0" xfId="0" applyNumberFormat="1" applyFont="1"/>
    <xf numFmtId="168" fontId="26" fillId="0" borderId="7" xfId="6" applyNumberFormat="1" applyFont="1" applyBorder="1"/>
    <xf numFmtId="168" fontId="26" fillId="4" borderId="9" xfId="5" applyNumberFormat="1" applyFont="1" applyFill="1" applyBorder="1"/>
    <xf numFmtId="0" fontId="21" fillId="0" borderId="0" xfId="0" applyFont="1" applyBorder="1" applyAlignment="1">
      <alignment horizontal="centerContinuous"/>
    </xf>
    <xf numFmtId="168" fontId="21" fillId="4" borderId="9" xfId="5" applyNumberFormat="1" applyFont="1" applyFill="1" applyBorder="1" applyAlignment="1">
      <alignment horizontal="centerContinuous"/>
    </xf>
    <xf numFmtId="168" fontId="26" fillId="5" borderId="7" xfId="5" applyNumberFormat="1" applyFont="1" applyFill="1" applyBorder="1" applyAlignment="1"/>
    <xf numFmtId="168" fontId="26" fillId="0" borderId="37" xfId="5" applyNumberFormat="1" applyFont="1" applyBorder="1" applyProtection="1">
      <protection locked="0" hidden="1"/>
    </xf>
    <xf numFmtId="43" fontId="0" fillId="0" borderId="0" xfId="0" applyNumberFormat="1"/>
    <xf numFmtId="168" fontId="21" fillId="0" borderId="0" xfId="0" applyNumberFormat="1" applyFont="1" applyFill="1" applyBorder="1"/>
    <xf numFmtId="168" fontId="26" fillId="0" borderId="36" xfId="5" applyNumberFormat="1" applyFont="1" applyBorder="1" applyProtection="1">
      <protection locked="0" hidden="1"/>
    </xf>
    <xf numFmtId="168" fontId="26" fillId="0" borderId="13" xfId="6" applyNumberFormat="1" applyFont="1" applyBorder="1"/>
    <xf numFmtId="168" fontId="26" fillId="0" borderId="0" xfId="6" applyNumberFormat="1" applyFont="1"/>
    <xf numFmtId="168" fontId="21" fillId="5" borderId="9" xfId="5" applyNumberFormat="1" applyFont="1" applyFill="1" applyBorder="1" applyAlignment="1">
      <alignment horizontal="centerContinuous"/>
    </xf>
    <xf numFmtId="168" fontId="26" fillId="0" borderId="6" xfId="5" applyNumberFormat="1" applyFont="1" applyBorder="1" applyProtection="1">
      <protection locked="0" hidden="1"/>
    </xf>
    <xf numFmtId="168" fontId="26" fillId="0" borderId="9" xfId="5" applyNumberFormat="1" applyFont="1" applyBorder="1" applyProtection="1">
      <protection locked="0" hidden="1"/>
    </xf>
    <xf numFmtId="0" fontId="21" fillId="0" borderId="0" xfId="0" applyFont="1" applyBorder="1"/>
    <xf numFmtId="168" fontId="26" fillId="0" borderId="0" xfId="5" applyNumberFormat="1" applyFont="1" applyBorder="1"/>
    <xf numFmtId="168" fontId="21" fillId="4" borderId="9" xfId="5" applyNumberFormat="1" applyFont="1" applyFill="1" applyBorder="1"/>
    <xf numFmtId="168" fontId="21" fillId="2" borderId="9" xfId="5" applyNumberFormat="1" applyFont="1" applyFill="1" applyBorder="1"/>
    <xf numFmtId="0" fontId="28" fillId="0" borderId="0" xfId="0" applyFont="1" applyBorder="1"/>
    <xf numFmtId="171" fontId="29" fillId="0" borderId="9" xfId="0" applyNumberFormat="1" applyFont="1" applyBorder="1"/>
    <xf numFmtId="171" fontId="29" fillId="0" borderId="40" xfId="0" applyNumberFormat="1" applyFont="1" applyBorder="1"/>
    <xf numFmtId="171" fontId="30" fillId="0" borderId="29" xfId="5" applyNumberFormat="1" applyFont="1" applyFill="1" applyBorder="1"/>
    <xf numFmtId="0" fontId="0" fillId="0" borderId="41" xfId="0" applyBorder="1"/>
    <xf numFmtId="0" fontId="28" fillId="0" borderId="34" xfId="0" applyFont="1" applyBorder="1"/>
    <xf numFmtId="0" fontId="0" fillId="0" borderId="42" xfId="0" applyBorder="1"/>
    <xf numFmtId="0" fontId="0" fillId="0" borderId="34" xfId="0" applyBorder="1" applyAlignment="1">
      <alignment horizontal="centerContinuous"/>
    </xf>
    <xf numFmtId="170" fontId="29" fillId="0" borderId="34" xfId="0" applyNumberFormat="1" applyFont="1" applyBorder="1"/>
    <xf numFmtId="169" fontId="30" fillId="0" borderId="34" xfId="5" applyNumberFormat="1" applyFont="1" applyFill="1" applyBorder="1"/>
    <xf numFmtId="166" fontId="21" fillId="4" borderId="36" xfId="1" applyNumberFormat="1" applyFont="1" applyFill="1" applyBorder="1"/>
    <xf numFmtId="166" fontId="0" fillId="0" borderId="35" xfId="1" applyNumberFormat="1" applyFont="1" applyBorder="1"/>
    <xf numFmtId="166" fontId="0" fillId="0" borderId="33" xfId="1" applyNumberFormat="1" applyFont="1" applyBorder="1"/>
    <xf numFmtId="166" fontId="0" fillId="0" borderId="0" xfId="1" applyNumberFormat="1" applyFont="1" applyBorder="1"/>
    <xf numFmtId="166" fontId="25" fillId="0" borderId="2" xfId="1" applyNumberFormat="1" applyFont="1" applyBorder="1" applyAlignment="1">
      <alignment horizontal="center"/>
    </xf>
    <xf numFmtId="166" fontId="26" fillId="0" borderId="9" xfId="1" applyNumberFormat="1" applyFont="1" applyBorder="1"/>
    <xf numFmtId="166" fontId="25" fillId="0" borderId="6" xfId="1" applyNumberFormat="1" applyFont="1" applyBorder="1" applyAlignment="1">
      <alignment horizontal="center"/>
    </xf>
    <xf numFmtId="166" fontId="27" fillId="0" borderId="7" xfId="1" applyNumberFormat="1" applyFont="1" applyBorder="1" applyProtection="1">
      <protection locked="0" hidden="1"/>
    </xf>
    <xf numFmtId="166" fontId="26" fillId="5" borderId="9" xfId="1" applyNumberFormat="1" applyFont="1" applyFill="1" applyBorder="1"/>
    <xf numFmtId="166" fontId="26" fillId="4" borderId="9" xfId="1" applyNumberFormat="1" applyFont="1" applyFill="1" applyBorder="1"/>
    <xf numFmtId="166" fontId="27" fillId="0" borderId="0" xfId="1" applyNumberFormat="1" applyFont="1" applyFill="1" applyBorder="1"/>
    <xf numFmtId="166" fontId="0" fillId="0" borderId="0" xfId="1" applyNumberFormat="1" applyFont="1"/>
    <xf numFmtId="166" fontId="26" fillId="0" borderId="36" xfId="1" applyNumberFormat="1" applyFont="1" applyBorder="1"/>
    <xf numFmtId="166" fontId="26" fillId="0" borderId="37" xfId="1" applyNumberFormat="1" applyFont="1" applyBorder="1"/>
    <xf numFmtId="166" fontId="21" fillId="4" borderId="9" xfId="1" applyNumberFormat="1" applyFont="1" applyFill="1" applyBorder="1"/>
    <xf numFmtId="166" fontId="26" fillId="0" borderId="38" xfId="1" applyNumberFormat="1" applyFont="1" applyBorder="1"/>
    <xf numFmtId="166" fontId="26" fillId="0" borderId="39" xfId="1" applyNumberFormat="1" applyFont="1" applyBorder="1"/>
    <xf numFmtId="166" fontId="27" fillId="5" borderId="36" xfId="1" applyNumberFormat="1" applyFont="1" applyFill="1" applyBorder="1"/>
    <xf numFmtId="166" fontId="27" fillId="0" borderId="38" xfId="1" applyNumberFormat="1" applyFont="1" applyBorder="1" applyProtection="1">
      <protection locked="0" hidden="1"/>
    </xf>
    <xf numFmtId="166" fontId="27" fillId="0" borderId="0" xfId="1" applyNumberFormat="1" applyFont="1" applyBorder="1"/>
    <xf numFmtId="166" fontId="26" fillId="0" borderId="7" xfId="1" applyNumberFormat="1" applyFont="1" applyBorder="1" applyProtection="1">
      <protection locked="0" hidden="1"/>
    </xf>
    <xf numFmtId="166" fontId="26" fillId="0" borderId="13" xfId="1" applyNumberFormat="1" applyFont="1" applyBorder="1" applyProtection="1">
      <protection locked="0" hidden="1"/>
    </xf>
    <xf numFmtId="166" fontId="26" fillId="0" borderId="0" xfId="1" applyNumberFormat="1" applyFont="1"/>
    <xf numFmtId="166" fontId="26" fillId="0" borderId="7" xfId="1" applyNumberFormat="1" applyFont="1" applyBorder="1"/>
    <xf numFmtId="0" fontId="0" fillId="0" borderId="0" xfId="0" applyFont="1" applyFill="1" applyBorder="1"/>
    <xf numFmtId="166" fontId="26" fillId="5" borderId="2" xfId="1" applyNumberFormat="1" applyFont="1" applyFill="1" applyBorder="1"/>
    <xf numFmtId="166" fontId="21" fillId="4" borderId="9" xfId="1" applyNumberFormat="1" applyFont="1" applyFill="1" applyBorder="1" applyAlignment="1">
      <alignment horizontal="centerContinuous"/>
    </xf>
    <xf numFmtId="166" fontId="26" fillId="5" borderId="7" xfId="1" applyNumberFormat="1" applyFont="1" applyFill="1" applyBorder="1" applyAlignment="1"/>
    <xf numFmtId="166" fontId="26" fillId="0" borderId="37" xfId="1" applyNumberFormat="1" applyFont="1" applyBorder="1" applyProtection="1">
      <protection locked="0" hidden="1"/>
    </xf>
    <xf numFmtId="166" fontId="21" fillId="0" borderId="0" xfId="1" applyNumberFormat="1" applyFont="1" applyFill="1" applyBorder="1"/>
    <xf numFmtId="166" fontId="26" fillId="0" borderId="36" xfId="1" applyNumberFormat="1" applyFont="1" applyBorder="1" applyProtection="1">
      <protection locked="0" hidden="1"/>
    </xf>
    <xf numFmtId="166" fontId="26" fillId="0" borderId="13" xfId="1" applyNumberFormat="1" applyFont="1" applyBorder="1"/>
    <xf numFmtId="166" fontId="21" fillId="5" borderId="9" xfId="1" applyNumberFormat="1" applyFont="1" applyFill="1" applyBorder="1" applyAlignment="1">
      <alignment horizontal="centerContinuous"/>
    </xf>
    <xf numFmtId="166" fontId="27" fillId="0" borderId="6" xfId="1" applyNumberFormat="1" applyFont="1" applyBorder="1" applyProtection="1">
      <protection locked="0" hidden="1"/>
    </xf>
    <xf numFmtId="166" fontId="27" fillId="0" borderId="9" xfId="1" applyNumberFormat="1" applyFont="1" applyBorder="1" applyProtection="1">
      <protection locked="0" hidden="1"/>
    </xf>
    <xf numFmtId="166" fontId="26" fillId="0" borderId="9" xfId="1" applyNumberFormat="1" applyFont="1" applyBorder="1" applyProtection="1">
      <protection locked="0" hidden="1"/>
    </xf>
    <xf numFmtId="166" fontId="1" fillId="0" borderId="0" xfId="1" applyNumberFormat="1" applyBorder="1"/>
    <xf numFmtId="166" fontId="21" fillId="2" borderId="9" xfId="1" applyNumberFormat="1" applyFont="1" applyFill="1" applyBorder="1"/>
    <xf numFmtId="166" fontId="0" fillId="0" borderId="0" xfId="1" applyNumberFormat="1" applyFont="1" applyBorder="1" applyAlignment="1">
      <alignment horizontal="centerContinuous"/>
    </xf>
    <xf numFmtId="166" fontId="29" fillId="0" borderId="9" xfId="1" applyNumberFormat="1" applyFont="1" applyBorder="1"/>
    <xf numFmtId="166" fontId="29" fillId="0" borderId="40" xfId="1" applyNumberFormat="1" applyFont="1" applyBorder="1"/>
    <xf numFmtId="166" fontId="30" fillId="0" borderId="29" xfId="1" applyNumberFormat="1" applyFont="1" applyFill="1" applyBorder="1"/>
    <xf numFmtId="166" fontId="21" fillId="5" borderId="9" xfId="1" applyNumberFormat="1" applyFont="1" applyFill="1" applyBorder="1"/>
    <xf numFmtId="172" fontId="19" fillId="0" borderId="38" xfId="5" applyNumberFormat="1" applyBorder="1" applyProtection="1">
      <protection locked="0" hidden="1"/>
    </xf>
    <xf numFmtId="172" fontId="19" fillId="0" borderId="7" xfId="5" applyNumberFormat="1" applyBorder="1" applyProtection="1">
      <protection locked="0" hidden="1"/>
    </xf>
    <xf numFmtId="172" fontId="19" fillId="5" borderId="9" xfId="5" applyNumberFormat="1" applyFill="1" applyBorder="1"/>
    <xf numFmtId="172" fontId="19" fillId="4" borderId="9" xfId="5" applyNumberFormat="1" applyFill="1" applyBorder="1"/>
    <xf numFmtId="172" fontId="19" fillId="0" borderId="0" xfId="5" applyNumberFormat="1" applyFill="1" applyBorder="1"/>
    <xf numFmtId="172" fontId="26" fillId="0" borderId="36" xfId="6" applyNumberFormat="1" applyFont="1" applyBorder="1"/>
    <xf numFmtId="172" fontId="26" fillId="0" borderId="37" xfId="6" applyNumberFormat="1" applyFont="1" applyBorder="1"/>
    <xf numFmtId="172" fontId="26" fillId="0" borderId="38" xfId="6" applyNumberFormat="1" applyFont="1" applyBorder="1"/>
    <xf numFmtId="172" fontId="26" fillId="0" borderId="39" xfId="6" applyNumberFormat="1" applyFont="1" applyBorder="1"/>
    <xf numFmtId="172" fontId="26" fillId="5" borderId="36" xfId="5" applyNumberFormat="1" applyFont="1" applyFill="1" applyBorder="1"/>
    <xf numFmtId="172" fontId="19" fillId="0" borderId="13" xfId="5" applyNumberFormat="1" applyBorder="1" applyProtection="1">
      <protection locked="0" hidden="1"/>
    </xf>
    <xf numFmtId="172" fontId="26" fillId="0" borderId="7" xfId="6" applyNumberFormat="1" applyFont="1" applyBorder="1"/>
    <xf numFmtId="172" fontId="19" fillId="5" borderId="36" xfId="5" applyNumberFormat="1" applyFill="1" applyBorder="1"/>
    <xf numFmtId="172" fontId="26" fillId="5" borderId="7" xfId="5" applyNumberFormat="1" applyFont="1" applyFill="1" applyBorder="1" applyAlignment="1"/>
    <xf numFmtId="172" fontId="19" fillId="0" borderId="37" xfId="5" applyNumberFormat="1" applyBorder="1" applyProtection="1">
      <protection locked="0" hidden="1"/>
    </xf>
    <xf numFmtId="0" fontId="21" fillId="0" borderId="0" xfId="0" applyFont="1" applyFill="1" applyBorder="1"/>
    <xf numFmtId="172" fontId="26" fillId="0" borderId="36" xfId="5" applyNumberFormat="1" applyFont="1" applyBorder="1" applyProtection="1">
      <protection locked="0" hidden="1"/>
    </xf>
    <xf numFmtId="172" fontId="27" fillId="0" borderId="36" xfId="5" applyNumberFormat="1" applyFont="1" applyBorder="1" applyProtection="1">
      <protection locked="0" hidden="1"/>
    </xf>
    <xf numFmtId="172" fontId="26" fillId="0" borderId="0" xfId="6" applyNumberFormat="1" applyFont="1"/>
    <xf numFmtId="172" fontId="21" fillId="5" borderId="9" xfId="5" applyNumberFormat="1" applyFont="1" applyFill="1" applyBorder="1" applyAlignment="1">
      <alignment horizontal="centerContinuous"/>
    </xf>
    <xf numFmtId="172" fontId="26" fillId="0" borderId="9" xfId="6" applyNumberFormat="1" applyFont="1" applyBorder="1"/>
    <xf numFmtId="172" fontId="27" fillId="0" borderId="6" xfId="5" applyNumberFormat="1" applyFont="1" applyBorder="1" applyProtection="1">
      <protection locked="0" hidden="1"/>
    </xf>
    <xf numFmtId="172" fontId="19" fillId="0" borderId="9" xfId="5" applyNumberFormat="1" applyBorder="1" applyProtection="1">
      <protection locked="0" hidden="1"/>
    </xf>
    <xf numFmtId="172" fontId="26" fillId="0" borderId="9" xfId="5" applyNumberFormat="1" applyFont="1" applyBorder="1" applyProtection="1">
      <protection locked="0" hidden="1"/>
    </xf>
    <xf numFmtId="172" fontId="19" fillId="0" borderId="0" xfId="5" applyNumberFormat="1" applyBorder="1"/>
    <xf numFmtId="172" fontId="21" fillId="4" borderId="9" xfId="5" applyNumberFormat="1" applyFont="1" applyFill="1" applyBorder="1"/>
    <xf numFmtId="172" fontId="21" fillId="2" borderId="9" xfId="5" applyNumberFormat="1" applyFont="1" applyFill="1" applyBorder="1"/>
    <xf numFmtId="170" fontId="29" fillId="0" borderId="9" xfId="0" applyNumberFormat="1" applyFont="1" applyBorder="1"/>
    <xf numFmtId="170" fontId="29" fillId="0" borderId="40" xfId="0" applyNumberFormat="1" applyFont="1" applyBorder="1"/>
    <xf numFmtId="169" fontId="30" fillId="0" borderId="29" xfId="5" applyNumberFormat="1" applyFont="1" applyFill="1" applyBorder="1"/>
    <xf numFmtId="172" fontId="32" fillId="4" borderId="36" xfId="5" applyNumberFormat="1" applyFont="1" applyFill="1" applyBorder="1"/>
    <xf numFmtId="172" fontId="33" fillId="0" borderId="38" xfId="5" applyNumberFormat="1" applyFont="1" applyBorder="1" applyProtection="1">
      <protection locked="0" hidden="1"/>
    </xf>
    <xf numFmtId="172" fontId="33" fillId="0" borderId="7" xfId="5" applyNumberFormat="1" applyFont="1" applyBorder="1" applyProtection="1">
      <protection locked="0" hidden="1"/>
    </xf>
    <xf numFmtId="172" fontId="0" fillId="0" borderId="0" xfId="0" applyNumberFormat="1"/>
    <xf numFmtId="165" fontId="11" fillId="0" borderId="2" xfId="3" applyNumberFormat="1" applyFont="1" applyBorder="1" applyAlignment="1">
      <alignment horizontal="center" vertical="center" wrapText="1"/>
    </xf>
    <xf numFmtId="165" fontId="11" fillId="0" borderId="6" xfId="3" quotePrefix="1" applyNumberFormat="1" applyFont="1" applyBorder="1" applyAlignment="1">
      <alignment horizontal="center" vertical="center" wrapText="1"/>
    </xf>
    <xf numFmtId="165" fontId="11" fillId="0" borderId="7" xfId="3" quotePrefix="1" applyNumberFormat="1" applyFont="1" applyBorder="1" applyAlignment="1">
      <alignment horizontal="center" vertical="center" wrapText="1"/>
    </xf>
    <xf numFmtId="0" fontId="11" fillId="0" borderId="5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1" fillId="0" borderId="4" xfId="3" applyFont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11" fillId="0" borderId="0" xfId="3" applyFont="1" applyBorder="1" applyAlignment="1">
      <alignment horizontal="center" vertical="center" wrapText="1"/>
    </xf>
    <xf numFmtId="0" fontId="11" fillId="0" borderId="11" xfId="3" applyFont="1" applyBorder="1" applyAlignment="1">
      <alignment horizontal="center" vertical="center" wrapText="1"/>
    </xf>
    <xf numFmtId="0" fontId="11" fillId="0" borderId="12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0" borderId="13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6" xfId="3" applyFont="1" applyBorder="1" applyAlignment="1">
      <alignment horizontal="center" vertical="center" wrapText="1"/>
    </xf>
    <xf numFmtId="0" fontId="11" fillId="0" borderId="7" xfId="3" applyFont="1" applyBorder="1" applyAlignment="1">
      <alignment horizontal="center" vertical="center" wrapText="1"/>
    </xf>
    <xf numFmtId="164" fontId="11" fillId="0" borderId="2" xfId="3" applyNumberFormat="1" applyFont="1" applyBorder="1" applyAlignment="1">
      <alignment horizontal="center" vertical="center" wrapText="1"/>
    </xf>
    <xf numFmtId="164" fontId="11" fillId="0" borderId="6" xfId="3" applyNumberFormat="1" applyFont="1" applyBorder="1" applyAlignment="1">
      <alignment horizontal="center" vertical="center" wrapText="1"/>
    </xf>
    <xf numFmtId="164" fontId="11" fillId="0" borderId="7" xfId="3" applyNumberFormat="1" applyFont="1" applyBorder="1" applyAlignment="1">
      <alignment horizontal="center" vertical="center" wrapText="1"/>
    </xf>
    <xf numFmtId="165" fontId="11" fillId="0" borderId="2" xfId="3" quotePrefix="1" applyNumberFormat="1" applyFont="1" applyBorder="1" applyAlignment="1">
      <alignment horizontal="center" vertical="center" wrapText="1"/>
    </xf>
    <xf numFmtId="0" fontId="4" fillId="0" borderId="0" xfId="3" applyFont="1" applyBorder="1" applyAlignment="1">
      <alignment horizontal="center"/>
    </xf>
    <xf numFmtId="0" fontId="6" fillId="0" borderId="0" xfId="3" applyFont="1" applyBorder="1" applyAlignment="1" applyProtection="1">
      <alignment horizontal="center" wrapText="1"/>
    </xf>
    <xf numFmtId="0" fontId="7" fillId="0" borderId="0" xfId="3" applyFont="1" applyAlignment="1">
      <alignment horizontal="center"/>
    </xf>
    <xf numFmtId="0" fontId="6" fillId="0" borderId="1" xfId="3" applyFont="1" applyBorder="1" applyAlignment="1" applyProtection="1">
      <alignment horizontal="center" wrapText="1"/>
    </xf>
    <xf numFmtId="0" fontId="10" fillId="0" borderId="1" xfId="3" applyFont="1" applyBorder="1" applyAlignment="1">
      <alignment horizontal="center"/>
    </xf>
    <xf numFmtId="0" fontId="12" fillId="0" borderId="2" xfId="3" applyFont="1" applyBorder="1" applyAlignment="1">
      <alignment horizontal="center" vertical="center" wrapText="1"/>
    </xf>
    <xf numFmtId="0" fontId="12" fillId="0" borderId="6" xfId="3" applyFont="1" applyBorder="1" applyAlignment="1">
      <alignment horizontal="center" vertical="center" wrapText="1"/>
    </xf>
    <xf numFmtId="0" fontId="12" fillId="0" borderId="7" xfId="3" applyFont="1" applyBorder="1" applyAlignment="1">
      <alignment horizontal="center" vertical="center" wrapText="1"/>
    </xf>
    <xf numFmtId="0" fontId="17" fillId="0" borderId="0" xfId="4" applyFont="1" applyAlignment="1" applyProtection="1">
      <alignment horizontal="right"/>
    </xf>
    <xf numFmtId="0" fontId="3" fillId="0" borderId="0" xfId="4" applyFont="1" applyAlignment="1">
      <alignment horizontal="center"/>
    </xf>
    <xf numFmtId="0" fontId="5" fillId="0" borderId="14" xfId="4" applyFont="1" applyBorder="1" applyAlignment="1">
      <alignment horizontal="right"/>
    </xf>
    <xf numFmtId="168" fontId="21" fillId="2" borderId="2" xfId="5" applyNumberFormat="1" applyFont="1" applyFill="1" applyBorder="1" applyAlignment="1" applyProtection="1">
      <alignment horizontal="center" vertical="center"/>
    </xf>
    <xf numFmtId="168" fontId="21" fillId="2" borderId="7" xfId="5" applyNumberFormat="1" applyFont="1" applyFill="1" applyBorder="1" applyAlignment="1" applyProtection="1">
      <alignment horizontal="center" vertical="center"/>
    </xf>
    <xf numFmtId="0" fontId="21" fillId="0" borderId="0" xfId="0" applyFont="1" applyBorder="1" applyAlignment="1">
      <alignment horizontal="center"/>
    </xf>
    <xf numFmtId="166" fontId="21" fillId="2" borderId="2" xfId="1" applyNumberFormat="1" applyFont="1" applyFill="1" applyBorder="1" applyAlignment="1" applyProtection="1">
      <alignment horizontal="center" vertical="center"/>
    </xf>
    <xf numFmtId="166" fontId="21" fillId="2" borderId="7" xfId="1" applyNumberFormat="1" applyFont="1" applyFill="1" applyBorder="1" applyAlignment="1" applyProtection="1">
      <alignment horizontal="center" vertical="center"/>
    </xf>
    <xf numFmtId="166" fontId="21" fillId="0" borderId="0" xfId="1" applyNumberFormat="1" applyFont="1" applyBorder="1" applyAlignment="1">
      <alignment horizontal="center"/>
    </xf>
    <xf numFmtId="172" fontId="31" fillId="2" borderId="2" xfId="5" applyNumberFormat="1" applyFont="1" applyFill="1" applyBorder="1" applyAlignment="1" applyProtection="1">
      <alignment horizontal="center" vertical="center"/>
    </xf>
    <xf numFmtId="172" fontId="31" fillId="2" borderId="7" xfId="5" applyNumberFormat="1" applyFont="1" applyFill="1" applyBorder="1" applyAlignment="1" applyProtection="1">
      <alignment horizontal="center" vertical="center"/>
    </xf>
  </cellXfs>
  <cellStyles count="7">
    <cellStyle name="Millares" xfId="1" builtinId="3"/>
    <cellStyle name="Millares_Cp205f" xfId="6"/>
    <cellStyle name="Millares_CP205Flujo" xfId="5"/>
    <cellStyle name="Normal" xfId="0" builtinId="0"/>
    <cellStyle name="Normal_2GPROPIO" xfId="4"/>
    <cellStyle name="Normal_ACUMULADO 2005 F Y P" xfId="3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600075</xdr:colOff>
      <xdr:row>8</xdr:row>
      <xdr:rowOff>54769</xdr:rowOff>
    </xdr:from>
    <xdr:to>
      <xdr:col>42</xdr:col>
      <xdr:colOff>392907</xdr:colOff>
      <xdr:row>11</xdr:row>
      <xdr:rowOff>228600</xdr:rowOff>
    </xdr:to>
    <xdr:pic>
      <xdr:nvPicPr>
        <xdr:cNvPr id="2" name="Picture 1" descr="SISTEMA CONACY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580263" y="1578769"/>
          <a:ext cx="2626519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130969</xdr:colOff>
      <xdr:row>7</xdr:row>
      <xdr:rowOff>152400</xdr:rowOff>
    </xdr:from>
    <xdr:to>
      <xdr:col>13</xdr:col>
      <xdr:colOff>428625</xdr:colOff>
      <xdr:row>11</xdr:row>
      <xdr:rowOff>240506</xdr:rowOff>
    </xdr:to>
    <xdr:pic>
      <xdr:nvPicPr>
        <xdr:cNvPr id="3" name="Picture 6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98219" y="1485900"/>
          <a:ext cx="18573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10</xdr:row>
      <xdr:rowOff>66675</xdr:rowOff>
    </xdr:from>
    <xdr:to>
      <xdr:col>4</xdr:col>
      <xdr:colOff>1181101</xdr:colOff>
      <xdr:row>12</xdr:row>
      <xdr:rowOff>171450</xdr:rowOff>
    </xdr:to>
    <xdr:pic>
      <xdr:nvPicPr>
        <xdr:cNvPr id="3" name="Picture 6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324101" y="2038350"/>
          <a:ext cx="11811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I9:AU75"/>
  <sheetViews>
    <sheetView showGridLines="0" tabSelected="1" topLeftCell="AF1" zoomScale="80" zoomScaleNormal="80" workbookViewId="0">
      <selection activeCell="O36" sqref="O36:AC36"/>
    </sheetView>
  </sheetViews>
  <sheetFormatPr baseColWidth="10" defaultColWidth="8.7109375" defaultRowHeight="15"/>
  <cols>
    <col min="1" max="8" width="8.7109375" style="1"/>
    <col min="9" max="9" width="3.140625" style="1" bestFit="1" customWidth="1"/>
    <col min="10" max="10" width="2.5703125" style="1" bestFit="1" customWidth="1"/>
    <col min="11" max="11" width="3.5703125" style="1" bestFit="1" customWidth="1"/>
    <col min="12" max="12" width="4.5703125" style="1" bestFit="1" customWidth="1"/>
    <col min="13" max="13" width="9.42578125" style="1" customWidth="1"/>
    <col min="14" max="14" width="13.7109375" style="1" customWidth="1"/>
    <col min="15" max="15" width="14.7109375" style="1" customWidth="1"/>
    <col min="16" max="16" width="15.85546875" style="1" customWidth="1"/>
    <col min="17" max="17" width="14.5703125" style="1" customWidth="1"/>
    <col min="18" max="18" width="15.5703125" style="1" customWidth="1"/>
    <col min="19" max="19" width="14.28515625" style="1" customWidth="1"/>
    <col min="20" max="20" width="16.140625" style="1" customWidth="1"/>
    <col min="21" max="21" width="17.28515625" style="1" customWidth="1"/>
    <col min="22" max="22" width="16.5703125" style="1" customWidth="1"/>
    <col min="23" max="23" width="16.85546875" style="1" customWidth="1"/>
    <col min="24" max="24" width="16.5703125" style="1" customWidth="1"/>
    <col min="25" max="25" width="13.5703125" style="1" customWidth="1"/>
    <col min="26" max="26" width="16" style="1" customWidth="1"/>
    <col min="27" max="29" width="15.42578125" style="1" customWidth="1"/>
    <col min="30" max="30" width="15.7109375" style="1" customWidth="1"/>
    <col min="31" max="31" width="14.85546875" style="1" customWidth="1"/>
    <col min="32" max="32" width="15.5703125" style="1" customWidth="1"/>
    <col min="33" max="34" width="13.7109375" style="1" customWidth="1"/>
    <col min="35" max="35" width="13.5703125" style="1" customWidth="1"/>
    <col min="36" max="37" width="12.42578125" style="2" customWidth="1"/>
    <col min="38" max="38" width="12.42578125" style="1" customWidth="1"/>
    <col min="39" max="40" width="13.7109375" style="1" customWidth="1"/>
    <col min="41" max="41" width="13.7109375" style="2" customWidth="1"/>
    <col min="42" max="43" width="15" style="1" customWidth="1"/>
    <col min="44" max="44" width="20" style="1" customWidth="1"/>
    <col min="45" max="45" width="1.85546875" style="1" customWidth="1"/>
    <col min="46" max="46" width="22.140625" style="1" customWidth="1"/>
    <col min="47" max="47" width="17" style="1" customWidth="1"/>
    <col min="48" max="49" width="8.7109375" style="1"/>
    <col min="50" max="50" width="34" style="1" customWidth="1"/>
    <col min="51" max="51" width="21.140625" style="1" customWidth="1"/>
    <col min="52" max="52" width="17.5703125" style="1" customWidth="1"/>
    <col min="53" max="53" width="15" style="1" customWidth="1"/>
    <col min="54" max="54" width="9.28515625" style="1" bestFit="1" customWidth="1"/>
    <col min="55" max="55" width="31.140625" style="1" customWidth="1"/>
    <col min="56" max="56" width="17.28515625" style="1" customWidth="1"/>
    <col min="57" max="57" width="18" style="1" customWidth="1"/>
    <col min="58" max="58" width="13.42578125" style="1" customWidth="1"/>
    <col min="59" max="59" width="8.7109375" style="1"/>
    <col min="60" max="60" width="31.5703125" style="1" customWidth="1"/>
    <col min="61" max="61" width="17" style="1" customWidth="1"/>
    <col min="62" max="62" width="19.85546875" style="1" customWidth="1"/>
    <col min="63" max="63" width="20.85546875" style="1" customWidth="1"/>
    <col min="64" max="264" width="8.7109375" style="1"/>
    <col min="265" max="265" width="3.140625" style="1" bestFit="1" customWidth="1"/>
    <col min="266" max="266" width="2.5703125" style="1" bestFit="1" customWidth="1"/>
    <col min="267" max="267" width="3.5703125" style="1" bestFit="1" customWidth="1"/>
    <col min="268" max="268" width="4.5703125" style="1" bestFit="1" customWidth="1"/>
    <col min="269" max="269" width="9.42578125" style="1" customWidth="1"/>
    <col min="270" max="270" width="13.7109375" style="1" customWidth="1"/>
    <col min="271" max="271" width="14.7109375" style="1" customWidth="1"/>
    <col min="272" max="272" width="15.85546875" style="1" customWidth="1"/>
    <col min="273" max="273" width="14.42578125" style="1" customWidth="1"/>
    <col min="274" max="274" width="15.5703125" style="1" customWidth="1"/>
    <col min="275" max="275" width="14.28515625" style="1" customWidth="1"/>
    <col min="276" max="276" width="16.140625" style="1" customWidth="1"/>
    <col min="277" max="277" width="17.28515625" style="1" customWidth="1"/>
    <col min="278" max="278" width="16.5703125" style="1" customWidth="1"/>
    <col min="279" max="279" width="16.85546875" style="1" customWidth="1"/>
    <col min="280" max="280" width="16.5703125" style="1" customWidth="1"/>
    <col min="281" max="281" width="12.85546875" style="1" customWidth="1"/>
    <col min="282" max="282" width="12.42578125" style="1" customWidth="1"/>
    <col min="283" max="285" width="15.42578125" style="1" customWidth="1"/>
    <col min="286" max="290" width="13.7109375" style="1" customWidth="1"/>
    <col min="291" max="294" width="12.42578125" style="1" customWidth="1"/>
    <col min="295" max="297" width="13.7109375" style="1" customWidth="1"/>
    <col min="298" max="299" width="15" style="1" customWidth="1"/>
    <col min="300" max="300" width="20" style="1" customWidth="1"/>
    <col min="301" max="301" width="1.85546875" style="1" customWidth="1"/>
    <col min="302" max="302" width="22.140625" style="1" customWidth="1"/>
    <col min="303" max="303" width="17" style="1" customWidth="1"/>
    <col min="304" max="305" width="8.7109375" style="1"/>
    <col min="306" max="306" width="34" style="1" customWidth="1"/>
    <col min="307" max="307" width="21.140625" style="1" customWidth="1"/>
    <col min="308" max="308" width="17.5703125" style="1" customWidth="1"/>
    <col min="309" max="309" width="15" style="1" customWidth="1"/>
    <col min="310" max="310" width="9.28515625" style="1" bestFit="1" customWidth="1"/>
    <col min="311" max="311" width="31.140625" style="1" customWidth="1"/>
    <col min="312" max="312" width="17.28515625" style="1" customWidth="1"/>
    <col min="313" max="313" width="18" style="1" customWidth="1"/>
    <col min="314" max="314" width="13.42578125" style="1" customWidth="1"/>
    <col min="315" max="315" width="8.7109375" style="1"/>
    <col min="316" max="316" width="31.5703125" style="1" customWidth="1"/>
    <col min="317" max="317" width="17" style="1" customWidth="1"/>
    <col min="318" max="318" width="19.85546875" style="1" customWidth="1"/>
    <col min="319" max="319" width="20.85546875" style="1" customWidth="1"/>
    <col min="320" max="520" width="8.7109375" style="1"/>
    <col min="521" max="521" width="3.140625" style="1" bestFit="1" customWidth="1"/>
    <col min="522" max="522" width="2.5703125" style="1" bestFit="1" customWidth="1"/>
    <col min="523" max="523" width="3.5703125" style="1" bestFit="1" customWidth="1"/>
    <col min="524" max="524" width="4.5703125" style="1" bestFit="1" customWidth="1"/>
    <col min="525" max="525" width="9.42578125" style="1" customWidth="1"/>
    <col min="526" max="526" width="13.7109375" style="1" customWidth="1"/>
    <col min="527" max="527" width="14.7109375" style="1" customWidth="1"/>
    <col min="528" max="528" width="15.85546875" style="1" customWidth="1"/>
    <col min="529" max="529" width="14.42578125" style="1" customWidth="1"/>
    <col min="530" max="530" width="15.5703125" style="1" customWidth="1"/>
    <col min="531" max="531" width="14.28515625" style="1" customWidth="1"/>
    <col min="532" max="532" width="16.140625" style="1" customWidth="1"/>
    <col min="533" max="533" width="17.28515625" style="1" customWidth="1"/>
    <col min="534" max="534" width="16.5703125" style="1" customWidth="1"/>
    <col min="535" max="535" width="16.85546875" style="1" customWidth="1"/>
    <col min="536" max="536" width="16.5703125" style="1" customWidth="1"/>
    <col min="537" max="537" width="12.85546875" style="1" customWidth="1"/>
    <col min="538" max="538" width="12.42578125" style="1" customWidth="1"/>
    <col min="539" max="541" width="15.42578125" style="1" customWidth="1"/>
    <col min="542" max="546" width="13.7109375" style="1" customWidth="1"/>
    <col min="547" max="550" width="12.42578125" style="1" customWidth="1"/>
    <col min="551" max="553" width="13.7109375" style="1" customWidth="1"/>
    <col min="554" max="555" width="15" style="1" customWidth="1"/>
    <col min="556" max="556" width="20" style="1" customWidth="1"/>
    <col min="557" max="557" width="1.85546875" style="1" customWidth="1"/>
    <col min="558" max="558" width="22.140625" style="1" customWidth="1"/>
    <col min="559" max="559" width="17" style="1" customWidth="1"/>
    <col min="560" max="561" width="8.7109375" style="1"/>
    <col min="562" max="562" width="34" style="1" customWidth="1"/>
    <col min="563" max="563" width="21.140625" style="1" customWidth="1"/>
    <col min="564" max="564" width="17.5703125" style="1" customWidth="1"/>
    <col min="565" max="565" width="15" style="1" customWidth="1"/>
    <col min="566" max="566" width="9.28515625" style="1" bestFit="1" customWidth="1"/>
    <col min="567" max="567" width="31.140625" style="1" customWidth="1"/>
    <col min="568" max="568" width="17.28515625" style="1" customWidth="1"/>
    <col min="569" max="569" width="18" style="1" customWidth="1"/>
    <col min="570" max="570" width="13.42578125" style="1" customWidth="1"/>
    <col min="571" max="571" width="8.7109375" style="1"/>
    <col min="572" max="572" width="31.5703125" style="1" customWidth="1"/>
    <col min="573" max="573" width="17" style="1" customWidth="1"/>
    <col min="574" max="574" width="19.85546875" style="1" customWidth="1"/>
    <col min="575" max="575" width="20.85546875" style="1" customWidth="1"/>
    <col min="576" max="776" width="8.7109375" style="1"/>
    <col min="777" max="777" width="3.140625" style="1" bestFit="1" customWidth="1"/>
    <col min="778" max="778" width="2.5703125" style="1" bestFit="1" customWidth="1"/>
    <col min="779" max="779" width="3.5703125" style="1" bestFit="1" customWidth="1"/>
    <col min="780" max="780" width="4.5703125" style="1" bestFit="1" customWidth="1"/>
    <col min="781" max="781" width="9.42578125" style="1" customWidth="1"/>
    <col min="782" max="782" width="13.7109375" style="1" customWidth="1"/>
    <col min="783" max="783" width="14.7109375" style="1" customWidth="1"/>
    <col min="784" max="784" width="15.85546875" style="1" customWidth="1"/>
    <col min="785" max="785" width="14.42578125" style="1" customWidth="1"/>
    <col min="786" max="786" width="15.5703125" style="1" customWidth="1"/>
    <col min="787" max="787" width="14.28515625" style="1" customWidth="1"/>
    <col min="788" max="788" width="16.140625" style="1" customWidth="1"/>
    <col min="789" max="789" width="17.28515625" style="1" customWidth="1"/>
    <col min="790" max="790" width="16.5703125" style="1" customWidth="1"/>
    <col min="791" max="791" width="16.85546875" style="1" customWidth="1"/>
    <col min="792" max="792" width="16.5703125" style="1" customWidth="1"/>
    <col min="793" max="793" width="12.85546875" style="1" customWidth="1"/>
    <col min="794" max="794" width="12.42578125" style="1" customWidth="1"/>
    <col min="795" max="797" width="15.42578125" style="1" customWidth="1"/>
    <col min="798" max="802" width="13.7109375" style="1" customWidth="1"/>
    <col min="803" max="806" width="12.42578125" style="1" customWidth="1"/>
    <col min="807" max="809" width="13.7109375" style="1" customWidth="1"/>
    <col min="810" max="811" width="15" style="1" customWidth="1"/>
    <col min="812" max="812" width="20" style="1" customWidth="1"/>
    <col min="813" max="813" width="1.85546875" style="1" customWidth="1"/>
    <col min="814" max="814" width="22.140625" style="1" customWidth="1"/>
    <col min="815" max="815" width="17" style="1" customWidth="1"/>
    <col min="816" max="817" width="8.7109375" style="1"/>
    <col min="818" max="818" width="34" style="1" customWidth="1"/>
    <col min="819" max="819" width="21.140625" style="1" customWidth="1"/>
    <col min="820" max="820" width="17.5703125" style="1" customWidth="1"/>
    <col min="821" max="821" width="15" style="1" customWidth="1"/>
    <col min="822" max="822" width="9.28515625" style="1" bestFit="1" customWidth="1"/>
    <col min="823" max="823" width="31.140625" style="1" customWidth="1"/>
    <col min="824" max="824" width="17.28515625" style="1" customWidth="1"/>
    <col min="825" max="825" width="18" style="1" customWidth="1"/>
    <col min="826" max="826" width="13.42578125" style="1" customWidth="1"/>
    <col min="827" max="827" width="8.7109375" style="1"/>
    <col min="828" max="828" width="31.5703125" style="1" customWidth="1"/>
    <col min="829" max="829" width="17" style="1" customWidth="1"/>
    <col min="830" max="830" width="19.85546875" style="1" customWidth="1"/>
    <col min="831" max="831" width="20.85546875" style="1" customWidth="1"/>
    <col min="832" max="1032" width="8.7109375" style="1"/>
    <col min="1033" max="1033" width="3.140625" style="1" bestFit="1" customWidth="1"/>
    <col min="1034" max="1034" width="2.5703125" style="1" bestFit="1" customWidth="1"/>
    <col min="1035" max="1035" width="3.5703125" style="1" bestFit="1" customWidth="1"/>
    <col min="1036" max="1036" width="4.5703125" style="1" bestFit="1" customWidth="1"/>
    <col min="1037" max="1037" width="9.42578125" style="1" customWidth="1"/>
    <col min="1038" max="1038" width="13.7109375" style="1" customWidth="1"/>
    <col min="1039" max="1039" width="14.7109375" style="1" customWidth="1"/>
    <col min="1040" max="1040" width="15.85546875" style="1" customWidth="1"/>
    <col min="1041" max="1041" width="14.42578125" style="1" customWidth="1"/>
    <col min="1042" max="1042" width="15.5703125" style="1" customWidth="1"/>
    <col min="1043" max="1043" width="14.28515625" style="1" customWidth="1"/>
    <col min="1044" max="1044" width="16.140625" style="1" customWidth="1"/>
    <col min="1045" max="1045" width="17.28515625" style="1" customWidth="1"/>
    <col min="1046" max="1046" width="16.5703125" style="1" customWidth="1"/>
    <col min="1047" max="1047" width="16.85546875" style="1" customWidth="1"/>
    <col min="1048" max="1048" width="16.5703125" style="1" customWidth="1"/>
    <col min="1049" max="1049" width="12.85546875" style="1" customWidth="1"/>
    <col min="1050" max="1050" width="12.42578125" style="1" customWidth="1"/>
    <col min="1051" max="1053" width="15.42578125" style="1" customWidth="1"/>
    <col min="1054" max="1058" width="13.7109375" style="1" customWidth="1"/>
    <col min="1059" max="1062" width="12.42578125" style="1" customWidth="1"/>
    <col min="1063" max="1065" width="13.7109375" style="1" customWidth="1"/>
    <col min="1066" max="1067" width="15" style="1" customWidth="1"/>
    <col min="1068" max="1068" width="20" style="1" customWidth="1"/>
    <col min="1069" max="1069" width="1.85546875" style="1" customWidth="1"/>
    <col min="1070" max="1070" width="22.140625" style="1" customWidth="1"/>
    <col min="1071" max="1071" width="17" style="1" customWidth="1"/>
    <col min="1072" max="1073" width="8.7109375" style="1"/>
    <col min="1074" max="1074" width="34" style="1" customWidth="1"/>
    <col min="1075" max="1075" width="21.140625" style="1" customWidth="1"/>
    <col min="1076" max="1076" width="17.5703125" style="1" customWidth="1"/>
    <col min="1077" max="1077" width="15" style="1" customWidth="1"/>
    <col min="1078" max="1078" width="9.28515625" style="1" bestFit="1" customWidth="1"/>
    <col min="1079" max="1079" width="31.140625" style="1" customWidth="1"/>
    <col min="1080" max="1080" width="17.28515625" style="1" customWidth="1"/>
    <col min="1081" max="1081" width="18" style="1" customWidth="1"/>
    <col min="1082" max="1082" width="13.42578125" style="1" customWidth="1"/>
    <col min="1083" max="1083" width="8.7109375" style="1"/>
    <col min="1084" max="1084" width="31.5703125" style="1" customWidth="1"/>
    <col min="1085" max="1085" width="17" style="1" customWidth="1"/>
    <col min="1086" max="1086" width="19.85546875" style="1" customWidth="1"/>
    <col min="1087" max="1087" width="20.85546875" style="1" customWidth="1"/>
    <col min="1088" max="1288" width="8.7109375" style="1"/>
    <col min="1289" max="1289" width="3.140625" style="1" bestFit="1" customWidth="1"/>
    <col min="1290" max="1290" width="2.5703125" style="1" bestFit="1" customWidth="1"/>
    <col min="1291" max="1291" width="3.5703125" style="1" bestFit="1" customWidth="1"/>
    <col min="1292" max="1292" width="4.5703125" style="1" bestFit="1" customWidth="1"/>
    <col min="1293" max="1293" width="9.42578125" style="1" customWidth="1"/>
    <col min="1294" max="1294" width="13.7109375" style="1" customWidth="1"/>
    <col min="1295" max="1295" width="14.7109375" style="1" customWidth="1"/>
    <col min="1296" max="1296" width="15.85546875" style="1" customWidth="1"/>
    <col min="1297" max="1297" width="14.42578125" style="1" customWidth="1"/>
    <col min="1298" max="1298" width="15.5703125" style="1" customWidth="1"/>
    <col min="1299" max="1299" width="14.28515625" style="1" customWidth="1"/>
    <col min="1300" max="1300" width="16.140625" style="1" customWidth="1"/>
    <col min="1301" max="1301" width="17.28515625" style="1" customWidth="1"/>
    <col min="1302" max="1302" width="16.5703125" style="1" customWidth="1"/>
    <col min="1303" max="1303" width="16.85546875" style="1" customWidth="1"/>
    <col min="1304" max="1304" width="16.5703125" style="1" customWidth="1"/>
    <col min="1305" max="1305" width="12.85546875" style="1" customWidth="1"/>
    <col min="1306" max="1306" width="12.42578125" style="1" customWidth="1"/>
    <col min="1307" max="1309" width="15.42578125" style="1" customWidth="1"/>
    <col min="1310" max="1314" width="13.7109375" style="1" customWidth="1"/>
    <col min="1315" max="1318" width="12.42578125" style="1" customWidth="1"/>
    <col min="1319" max="1321" width="13.7109375" style="1" customWidth="1"/>
    <col min="1322" max="1323" width="15" style="1" customWidth="1"/>
    <col min="1324" max="1324" width="20" style="1" customWidth="1"/>
    <col min="1325" max="1325" width="1.85546875" style="1" customWidth="1"/>
    <col min="1326" max="1326" width="22.140625" style="1" customWidth="1"/>
    <col min="1327" max="1327" width="17" style="1" customWidth="1"/>
    <col min="1328" max="1329" width="8.7109375" style="1"/>
    <col min="1330" max="1330" width="34" style="1" customWidth="1"/>
    <col min="1331" max="1331" width="21.140625" style="1" customWidth="1"/>
    <col min="1332" max="1332" width="17.5703125" style="1" customWidth="1"/>
    <col min="1333" max="1333" width="15" style="1" customWidth="1"/>
    <col min="1334" max="1334" width="9.28515625" style="1" bestFit="1" customWidth="1"/>
    <col min="1335" max="1335" width="31.140625" style="1" customWidth="1"/>
    <col min="1336" max="1336" width="17.28515625" style="1" customWidth="1"/>
    <col min="1337" max="1337" width="18" style="1" customWidth="1"/>
    <col min="1338" max="1338" width="13.42578125" style="1" customWidth="1"/>
    <col min="1339" max="1339" width="8.7109375" style="1"/>
    <col min="1340" max="1340" width="31.5703125" style="1" customWidth="1"/>
    <col min="1341" max="1341" width="17" style="1" customWidth="1"/>
    <col min="1342" max="1342" width="19.85546875" style="1" customWidth="1"/>
    <col min="1343" max="1343" width="20.85546875" style="1" customWidth="1"/>
    <col min="1344" max="1544" width="8.7109375" style="1"/>
    <col min="1545" max="1545" width="3.140625" style="1" bestFit="1" customWidth="1"/>
    <col min="1546" max="1546" width="2.5703125" style="1" bestFit="1" customWidth="1"/>
    <col min="1547" max="1547" width="3.5703125" style="1" bestFit="1" customWidth="1"/>
    <col min="1548" max="1548" width="4.5703125" style="1" bestFit="1" customWidth="1"/>
    <col min="1549" max="1549" width="9.42578125" style="1" customWidth="1"/>
    <col min="1550" max="1550" width="13.7109375" style="1" customWidth="1"/>
    <col min="1551" max="1551" width="14.7109375" style="1" customWidth="1"/>
    <col min="1552" max="1552" width="15.85546875" style="1" customWidth="1"/>
    <col min="1553" max="1553" width="14.42578125" style="1" customWidth="1"/>
    <col min="1554" max="1554" width="15.5703125" style="1" customWidth="1"/>
    <col min="1555" max="1555" width="14.28515625" style="1" customWidth="1"/>
    <col min="1556" max="1556" width="16.140625" style="1" customWidth="1"/>
    <col min="1557" max="1557" width="17.28515625" style="1" customWidth="1"/>
    <col min="1558" max="1558" width="16.5703125" style="1" customWidth="1"/>
    <col min="1559" max="1559" width="16.85546875" style="1" customWidth="1"/>
    <col min="1560" max="1560" width="16.5703125" style="1" customWidth="1"/>
    <col min="1561" max="1561" width="12.85546875" style="1" customWidth="1"/>
    <col min="1562" max="1562" width="12.42578125" style="1" customWidth="1"/>
    <col min="1563" max="1565" width="15.42578125" style="1" customWidth="1"/>
    <col min="1566" max="1570" width="13.7109375" style="1" customWidth="1"/>
    <col min="1571" max="1574" width="12.42578125" style="1" customWidth="1"/>
    <col min="1575" max="1577" width="13.7109375" style="1" customWidth="1"/>
    <col min="1578" max="1579" width="15" style="1" customWidth="1"/>
    <col min="1580" max="1580" width="20" style="1" customWidth="1"/>
    <col min="1581" max="1581" width="1.85546875" style="1" customWidth="1"/>
    <col min="1582" max="1582" width="22.140625" style="1" customWidth="1"/>
    <col min="1583" max="1583" width="17" style="1" customWidth="1"/>
    <col min="1584" max="1585" width="8.7109375" style="1"/>
    <col min="1586" max="1586" width="34" style="1" customWidth="1"/>
    <col min="1587" max="1587" width="21.140625" style="1" customWidth="1"/>
    <col min="1588" max="1588" width="17.5703125" style="1" customWidth="1"/>
    <col min="1589" max="1589" width="15" style="1" customWidth="1"/>
    <col min="1590" max="1590" width="9.28515625" style="1" bestFit="1" customWidth="1"/>
    <col min="1591" max="1591" width="31.140625" style="1" customWidth="1"/>
    <col min="1592" max="1592" width="17.28515625" style="1" customWidth="1"/>
    <col min="1593" max="1593" width="18" style="1" customWidth="1"/>
    <col min="1594" max="1594" width="13.42578125" style="1" customWidth="1"/>
    <col min="1595" max="1595" width="8.7109375" style="1"/>
    <col min="1596" max="1596" width="31.5703125" style="1" customWidth="1"/>
    <col min="1597" max="1597" width="17" style="1" customWidth="1"/>
    <col min="1598" max="1598" width="19.85546875" style="1" customWidth="1"/>
    <col min="1599" max="1599" width="20.85546875" style="1" customWidth="1"/>
    <col min="1600" max="1800" width="8.7109375" style="1"/>
    <col min="1801" max="1801" width="3.140625" style="1" bestFit="1" customWidth="1"/>
    <col min="1802" max="1802" width="2.5703125" style="1" bestFit="1" customWidth="1"/>
    <col min="1803" max="1803" width="3.5703125" style="1" bestFit="1" customWidth="1"/>
    <col min="1804" max="1804" width="4.5703125" style="1" bestFit="1" customWidth="1"/>
    <col min="1805" max="1805" width="9.42578125" style="1" customWidth="1"/>
    <col min="1806" max="1806" width="13.7109375" style="1" customWidth="1"/>
    <col min="1807" max="1807" width="14.7109375" style="1" customWidth="1"/>
    <col min="1808" max="1808" width="15.85546875" style="1" customWidth="1"/>
    <col min="1809" max="1809" width="14.42578125" style="1" customWidth="1"/>
    <col min="1810" max="1810" width="15.5703125" style="1" customWidth="1"/>
    <col min="1811" max="1811" width="14.28515625" style="1" customWidth="1"/>
    <col min="1812" max="1812" width="16.140625" style="1" customWidth="1"/>
    <col min="1813" max="1813" width="17.28515625" style="1" customWidth="1"/>
    <col min="1814" max="1814" width="16.5703125" style="1" customWidth="1"/>
    <col min="1815" max="1815" width="16.85546875" style="1" customWidth="1"/>
    <col min="1816" max="1816" width="16.5703125" style="1" customWidth="1"/>
    <col min="1817" max="1817" width="12.85546875" style="1" customWidth="1"/>
    <col min="1818" max="1818" width="12.42578125" style="1" customWidth="1"/>
    <col min="1819" max="1821" width="15.42578125" style="1" customWidth="1"/>
    <col min="1822" max="1826" width="13.7109375" style="1" customWidth="1"/>
    <col min="1827" max="1830" width="12.42578125" style="1" customWidth="1"/>
    <col min="1831" max="1833" width="13.7109375" style="1" customWidth="1"/>
    <col min="1834" max="1835" width="15" style="1" customWidth="1"/>
    <col min="1836" max="1836" width="20" style="1" customWidth="1"/>
    <col min="1837" max="1837" width="1.85546875" style="1" customWidth="1"/>
    <col min="1838" max="1838" width="22.140625" style="1" customWidth="1"/>
    <col min="1839" max="1839" width="17" style="1" customWidth="1"/>
    <col min="1840" max="1841" width="8.7109375" style="1"/>
    <col min="1842" max="1842" width="34" style="1" customWidth="1"/>
    <col min="1843" max="1843" width="21.140625" style="1" customWidth="1"/>
    <col min="1844" max="1844" width="17.5703125" style="1" customWidth="1"/>
    <col min="1845" max="1845" width="15" style="1" customWidth="1"/>
    <col min="1846" max="1846" width="9.28515625" style="1" bestFit="1" customWidth="1"/>
    <col min="1847" max="1847" width="31.140625" style="1" customWidth="1"/>
    <col min="1848" max="1848" width="17.28515625" style="1" customWidth="1"/>
    <col min="1849" max="1849" width="18" style="1" customWidth="1"/>
    <col min="1850" max="1850" width="13.42578125" style="1" customWidth="1"/>
    <col min="1851" max="1851" width="8.7109375" style="1"/>
    <col min="1852" max="1852" width="31.5703125" style="1" customWidth="1"/>
    <col min="1853" max="1853" width="17" style="1" customWidth="1"/>
    <col min="1854" max="1854" width="19.85546875" style="1" customWidth="1"/>
    <col min="1855" max="1855" width="20.85546875" style="1" customWidth="1"/>
    <col min="1856" max="2056" width="8.7109375" style="1"/>
    <col min="2057" max="2057" width="3.140625" style="1" bestFit="1" customWidth="1"/>
    <col min="2058" max="2058" width="2.5703125" style="1" bestFit="1" customWidth="1"/>
    <col min="2059" max="2059" width="3.5703125" style="1" bestFit="1" customWidth="1"/>
    <col min="2060" max="2060" width="4.5703125" style="1" bestFit="1" customWidth="1"/>
    <col min="2061" max="2061" width="9.42578125" style="1" customWidth="1"/>
    <col min="2062" max="2062" width="13.7109375" style="1" customWidth="1"/>
    <col min="2063" max="2063" width="14.7109375" style="1" customWidth="1"/>
    <col min="2064" max="2064" width="15.85546875" style="1" customWidth="1"/>
    <col min="2065" max="2065" width="14.42578125" style="1" customWidth="1"/>
    <col min="2066" max="2066" width="15.5703125" style="1" customWidth="1"/>
    <col min="2067" max="2067" width="14.28515625" style="1" customWidth="1"/>
    <col min="2068" max="2068" width="16.140625" style="1" customWidth="1"/>
    <col min="2069" max="2069" width="17.28515625" style="1" customWidth="1"/>
    <col min="2070" max="2070" width="16.5703125" style="1" customWidth="1"/>
    <col min="2071" max="2071" width="16.85546875" style="1" customWidth="1"/>
    <col min="2072" max="2072" width="16.5703125" style="1" customWidth="1"/>
    <col min="2073" max="2073" width="12.85546875" style="1" customWidth="1"/>
    <col min="2074" max="2074" width="12.42578125" style="1" customWidth="1"/>
    <col min="2075" max="2077" width="15.42578125" style="1" customWidth="1"/>
    <col min="2078" max="2082" width="13.7109375" style="1" customWidth="1"/>
    <col min="2083" max="2086" width="12.42578125" style="1" customWidth="1"/>
    <col min="2087" max="2089" width="13.7109375" style="1" customWidth="1"/>
    <col min="2090" max="2091" width="15" style="1" customWidth="1"/>
    <col min="2092" max="2092" width="20" style="1" customWidth="1"/>
    <col min="2093" max="2093" width="1.85546875" style="1" customWidth="1"/>
    <col min="2094" max="2094" width="22.140625" style="1" customWidth="1"/>
    <col min="2095" max="2095" width="17" style="1" customWidth="1"/>
    <col min="2096" max="2097" width="8.7109375" style="1"/>
    <col min="2098" max="2098" width="34" style="1" customWidth="1"/>
    <col min="2099" max="2099" width="21.140625" style="1" customWidth="1"/>
    <col min="2100" max="2100" width="17.5703125" style="1" customWidth="1"/>
    <col min="2101" max="2101" width="15" style="1" customWidth="1"/>
    <col min="2102" max="2102" width="9.28515625" style="1" bestFit="1" customWidth="1"/>
    <col min="2103" max="2103" width="31.140625" style="1" customWidth="1"/>
    <col min="2104" max="2104" width="17.28515625" style="1" customWidth="1"/>
    <col min="2105" max="2105" width="18" style="1" customWidth="1"/>
    <col min="2106" max="2106" width="13.42578125" style="1" customWidth="1"/>
    <col min="2107" max="2107" width="8.7109375" style="1"/>
    <col min="2108" max="2108" width="31.5703125" style="1" customWidth="1"/>
    <col min="2109" max="2109" width="17" style="1" customWidth="1"/>
    <col min="2110" max="2110" width="19.85546875" style="1" customWidth="1"/>
    <col min="2111" max="2111" width="20.85546875" style="1" customWidth="1"/>
    <col min="2112" max="2312" width="8.7109375" style="1"/>
    <col min="2313" max="2313" width="3.140625" style="1" bestFit="1" customWidth="1"/>
    <col min="2314" max="2314" width="2.5703125" style="1" bestFit="1" customWidth="1"/>
    <col min="2315" max="2315" width="3.5703125" style="1" bestFit="1" customWidth="1"/>
    <col min="2316" max="2316" width="4.5703125" style="1" bestFit="1" customWidth="1"/>
    <col min="2317" max="2317" width="9.42578125" style="1" customWidth="1"/>
    <col min="2318" max="2318" width="13.7109375" style="1" customWidth="1"/>
    <col min="2319" max="2319" width="14.7109375" style="1" customWidth="1"/>
    <col min="2320" max="2320" width="15.85546875" style="1" customWidth="1"/>
    <col min="2321" max="2321" width="14.42578125" style="1" customWidth="1"/>
    <col min="2322" max="2322" width="15.5703125" style="1" customWidth="1"/>
    <col min="2323" max="2323" width="14.28515625" style="1" customWidth="1"/>
    <col min="2324" max="2324" width="16.140625" style="1" customWidth="1"/>
    <col min="2325" max="2325" width="17.28515625" style="1" customWidth="1"/>
    <col min="2326" max="2326" width="16.5703125" style="1" customWidth="1"/>
    <col min="2327" max="2327" width="16.85546875" style="1" customWidth="1"/>
    <col min="2328" max="2328" width="16.5703125" style="1" customWidth="1"/>
    <col min="2329" max="2329" width="12.85546875" style="1" customWidth="1"/>
    <col min="2330" max="2330" width="12.42578125" style="1" customWidth="1"/>
    <col min="2331" max="2333" width="15.42578125" style="1" customWidth="1"/>
    <col min="2334" max="2338" width="13.7109375" style="1" customWidth="1"/>
    <col min="2339" max="2342" width="12.42578125" style="1" customWidth="1"/>
    <col min="2343" max="2345" width="13.7109375" style="1" customWidth="1"/>
    <col min="2346" max="2347" width="15" style="1" customWidth="1"/>
    <col min="2348" max="2348" width="20" style="1" customWidth="1"/>
    <col min="2349" max="2349" width="1.85546875" style="1" customWidth="1"/>
    <col min="2350" max="2350" width="22.140625" style="1" customWidth="1"/>
    <col min="2351" max="2351" width="17" style="1" customWidth="1"/>
    <col min="2352" max="2353" width="8.7109375" style="1"/>
    <col min="2354" max="2354" width="34" style="1" customWidth="1"/>
    <col min="2355" max="2355" width="21.140625" style="1" customWidth="1"/>
    <col min="2356" max="2356" width="17.5703125" style="1" customWidth="1"/>
    <col min="2357" max="2357" width="15" style="1" customWidth="1"/>
    <col min="2358" max="2358" width="9.28515625" style="1" bestFit="1" customWidth="1"/>
    <col min="2359" max="2359" width="31.140625" style="1" customWidth="1"/>
    <col min="2360" max="2360" width="17.28515625" style="1" customWidth="1"/>
    <col min="2361" max="2361" width="18" style="1" customWidth="1"/>
    <col min="2362" max="2362" width="13.42578125" style="1" customWidth="1"/>
    <col min="2363" max="2363" width="8.7109375" style="1"/>
    <col min="2364" max="2364" width="31.5703125" style="1" customWidth="1"/>
    <col min="2365" max="2365" width="17" style="1" customWidth="1"/>
    <col min="2366" max="2366" width="19.85546875" style="1" customWidth="1"/>
    <col min="2367" max="2367" width="20.85546875" style="1" customWidth="1"/>
    <col min="2368" max="2568" width="8.7109375" style="1"/>
    <col min="2569" max="2569" width="3.140625" style="1" bestFit="1" customWidth="1"/>
    <col min="2570" max="2570" width="2.5703125" style="1" bestFit="1" customWidth="1"/>
    <col min="2571" max="2571" width="3.5703125" style="1" bestFit="1" customWidth="1"/>
    <col min="2572" max="2572" width="4.5703125" style="1" bestFit="1" customWidth="1"/>
    <col min="2573" max="2573" width="9.42578125" style="1" customWidth="1"/>
    <col min="2574" max="2574" width="13.7109375" style="1" customWidth="1"/>
    <col min="2575" max="2575" width="14.7109375" style="1" customWidth="1"/>
    <col min="2576" max="2576" width="15.85546875" style="1" customWidth="1"/>
    <col min="2577" max="2577" width="14.42578125" style="1" customWidth="1"/>
    <col min="2578" max="2578" width="15.5703125" style="1" customWidth="1"/>
    <col min="2579" max="2579" width="14.28515625" style="1" customWidth="1"/>
    <col min="2580" max="2580" width="16.140625" style="1" customWidth="1"/>
    <col min="2581" max="2581" width="17.28515625" style="1" customWidth="1"/>
    <col min="2582" max="2582" width="16.5703125" style="1" customWidth="1"/>
    <col min="2583" max="2583" width="16.85546875" style="1" customWidth="1"/>
    <col min="2584" max="2584" width="16.5703125" style="1" customWidth="1"/>
    <col min="2585" max="2585" width="12.85546875" style="1" customWidth="1"/>
    <col min="2586" max="2586" width="12.42578125" style="1" customWidth="1"/>
    <col min="2587" max="2589" width="15.42578125" style="1" customWidth="1"/>
    <col min="2590" max="2594" width="13.7109375" style="1" customWidth="1"/>
    <col min="2595" max="2598" width="12.42578125" style="1" customWidth="1"/>
    <col min="2599" max="2601" width="13.7109375" style="1" customWidth="1"/>
    <col min="2602" max="2603" width="15" style="1" customWidth="1"/>
    <col min="2604" max="2604" width="20" style="1" customWidth="1"/>
    <col min="2605" max="2605" width="1.85546875" style="1" customWidth="1"/>
    <col min="2606" max="2606" width="22.140625" style="1" customWidth="1"/>
    <col min="2607" max="2607" width="17" style="1" customWidth="1"/>
    <col min="2608" max="2609" width="8.7109375" style="1"/>
    <col min="2610" max="2610" width="34" style="1" customWidth="1"/>
    <col min="2611" max="2611" width="21.140625" style="1" customWidth="1"/>
    <col min="2612" max="2612" width="17.5703125" style="1" customWidth="1"/>
    <col min="2613" max="2613" width="15" style="1" customWidth="1"/>
    <col min="2614" max="2614" width="9.28515625" style="1" bestFit="1" customWidth="1"/>
    <col min="2615" max="2615" width="31.140625" style="1" customWidth="1"/>
    <col min="2616" max="2616" width="17.28515625" style="1" customWidth="1"/>
    <col min="2617" max="2617" width="18" style="1" customWidth="1"/>
    <col min="2618" max="2618" width="13.42578125" style="1" customWidth="1"/>
    <col min="2619" max="2619" width="8.7109375" style="1"/>
    <col min="2620" max="2620" width="31.5703125" style="1" customWidth="1"/>
    <col min="2621" max="2621" width="17" style="1" customWidth="1"/>
    <col min="2622" max="2622" width="19.85546875" style="1" customWidth="1"/>
    <col min="2623" max="2623" width="20.85546875" style="1" customWidth="1"/>
    <col min="2624" max="2824" width="8.7109375" style="1"/>
    <col min="2825" max="2825" width="3.140625" style="1" bestFit="1" customWidth="1"/>
    <col min="2826" max="2826" width="2.5703125" style="1" bestFit="1" customWidth="1"/>
    <col min="2827" max="2827" width="3.5703125" style="1" bestFit="1" customWidth="1"/>
    <col min="2828" max="2828" width="4.5703125" style="1" bestFit="1" customWidth="1"/>
    <col min="2829" max="2829" width="9.42578125" style="1" customWidth="1"/>
    <col min="2830" max="2830" width="13.7109375" style="1" customWidth="1"/>
    <col min="2831" max="2831" width="14.7109375" style="1" customWidth="1"/>
    <col min="2832" max="2832" width="15.85546875" style="1" customWidth="1"/>
    <col min="2833" max="2833" width="14.42578125" style="1" customWidth="1"/>
    <col min="2834" max="2834" width="15.5703125" style="1" customWidth="1"/>
    <col min="2835" max="2835" width="14.28515625" style="1" customWidth="1"/>
    <col min="2836" max="2836" width="16.140625" style="1" customWidth="1"/>
    <col min="2837" max="2837" width="17.28515625" style="1" customWidth="1"/>
    <col min="2838" max="2838" width="16.5703125" style="1" customWidth="1"/>
    <col min="2839" max="2839" width="16.85546875" style="1" customWidth="1"/>
    <col min="2840" max="2840" width="16.5703125" style="1" customWidth="1"/>
    <col min="2841" max="2841" width="12.85546875" style="1" customWidth="1"/>
    <col min="2842" max="2842" width="12.42578125" style="1" customWidth="1"/>
    <col min="2843" max="2845" width="15.42578125" style="1" customWidth="1"/>
    <col min="2846" max="2850" width="13.7109375" style="1" customWidth="1"/>
    <col min="2851" max="2854" width="12.42578125" style="1" customWidth="1"/>
    <col min="2855" max="2857" width="13.7109375" style="1" customWidth="1"/>
    <col min="2858" max="2859" width="15" style="1" customWidth="1"/>
    <col min="2860" max="2860" width="20" style="1" customWidth="1"/>
    <col min="2861" max="2861" width="1.85546875" style="1" customWidth="1"/>
    <col min="2862" max="2862" width="22.140625" style="1" customWidth="1"/>
    <col min="2863" max="2863" width="17" style="1" customWidth="1"/>
    <col min="2864" max="2865" width="8.7109375" style="1"/>
    <col min="2866" max="2866" width="34" style="1" customWidth="1"/>
    <col min="2867" max="2867" width="21.140625" style="1" customWidth="1"/>
    <col min="2868" max="2868" width="17.5703125" style="1" customWidth="1"/>
    <col min="2869" max="2869" width="15" style="1" customWidth="1"/>
    <col min="2870" max="2870" width="9.28515625" style="1" bestFit="1" customWidth="1"/>
    <col min="2871" max="2871" width="31.140625" style="1" customWidth="1"/>
    <col min="2872" max="2872" width="17.28515625" style="1" customWidth="1"/>
    <col min="2873" max="2873" width="18" style="1" customWidth="1"/>
    <col min="2874" max="2874" width="13.42578125" style="1" customWidth="1"/>
    <col min="2875" max="2875" width="8.7109375" style="1"/>
    <col min="2876" max="2876" width="31.5703125" style="1" customWidth="1"/>
    <col min="2877" max="2877" width="17" style="1" customWidth="1"/>
    <col min="2878" max="2878" width="19.85546875" style="1" customWidth="1"/>
    <col min="2879" max="2879" width="20.85546875" style="1" customWidth="1"/>
    <col min="2880" max="3080" width="8.7109375" style="1"/>
    <col min="3081" max="3081" width="3.140625" style="1" bestFit="1" customWidth="1"/>
    <col min="3082" max="3082" width="2.5703125" style="1" bestFit="1" customWidth="1"/>
    <col min="3083" max="3083" width="3.5703125" style="1" bestFit="1" customWidth="1"/>
    <col min="3084" max="3084" width="4.5703125" style="1" bestFit="1" customWidth="1"/>
    <col min="3085" max="3085" width="9.42578125" style="1" customWidth="1"/>
    <col min="3086" max="3086" width="13.7109375" style="1" customWidth="1"/>
    <col min="3087" max="3087" width="14.7109375" style="1" customWidth="1"/>
    <col min="3088" max="3088" width="15.85546875" style="1" customWidth="1"/>
    <col min="3089" max="3089" width="14.42578125" style="1" customWidth="1"/>
    <col min="3090" max="3090" width="15.5703125" style="1" customWidth="1"/>
    <col min="3091" max="3091" width="14.28515625" style="1" customWidth="1"/>
    <col min="3092" max="3092" width="16.140625" style="1" customWidth="1"/>
    <col min="3093" max="3093" width="17.28515625" style="1" customWidth="1"/>
    <col min="3094" max="3094" width="16.5703125" style="1" customWidth="1"/>
    <col min="3095" max="3095" width="16.85546875" style="1" customWidth="1"/>
    <col min="3096" max="3096" width="16.5703125" style="1" customWidth="1"/>
    <col min="3097" max="3097" width="12.85546875" style="1" customWidth="1"/>
    <col min="3098" max="3098" width="12.42578125" style="1" customWidth="1"/>
    <col min="3099" max="3101" width="15.42578125" style="1" customWidth="1"/>
    <col min="3102" max="3106" width="13.7109375" style="1" customWidth="1"/>
    <col min="3107" max="3110" width="12.42578125" style="1" customWidth="1"/>
    <col min="3111" max="3113" width="13.7109375" style="1" customWidth="1"/>
    <col min="3114" max="3115" width="15" style="1" customWidth="1"/>
    <col min="3116" max="3116" width="20" style="1" customWidth="1"/>
    <col min="3117" max="3117" width="1.85546875" style="1" customWidth="1"/>
    <col min="3118" max="3118" width="22.140625" style="1" customWidth="1"/>
    <col min="3119" max="3119" width="17" style="1" customWidth="1"/>
    <col min="3120" max="3121" width="8.7109375" style="1"/>
    <col min="3122" max="3122" width="34" style="1" customWidth="1"/>
    <col min="3123" max="3123" width="21.140625" style="1" customWidth="1"/>
    <col min="3124" max="3124" width="17.5703125" style="1" customWidth="1"/>
    <col min="3125" max="3125" width="15" style="1" customWidth="1"/>
    <col min="3126" max="3126" width="9.28515625" style="1" bestFit="1" customWidth="1"/>
    <col min="3127" max="3127" width="31.140625" style="1" customWidth="1"/>
    <col min="3128" max="3128" width="17.28515625" style="1" customWidth="1"/>
    <col min="3129" max="3129" width="18" style="1" customWidth="1"/>
    <col min="3130" max="3130" width="13.42578125" style="1" customWidth="1"/>
    <col min="3131" max="3131" width="8.7109375" style="1"/>
    <col min="3132" max="3132" width="31.5703125" style="1" customWidth="1"/>
    <col min="3133" max="3133" width="17" style="1" customWidth="1"/>
    <col min="3134" max="3134" width="19.85546875" style="1" customWidth="1"/>
    <col min="3135" max="3135" width="20.85546875" style="1" customWidth="1"/>
    <col min="3136" max="3336" width="8.7109375" style="1"/>
    <col min="3337" max="3337" width="3.140625" style="1" bestFit="1" customWidth="1"/>
    <col min="3338" max="3338" width="2.5703125" style="1" bestFit="1" customWidth="1"/>
    <col min="3339" max="3339" width="3.5703125" style="1" bestFit="1" customWidth="1"/>
    <col min="3340" max="3340" width="4.5703125" style="1" bestFit="1" customWidth="1"/>
    <col min="3341" max="3341" width="9.42578125" style="1" customWidth="1"/>
    <col min="3342" max="3342" width="13.7109375" style="1" customWidth="1"/>
    <col min="3343" max="3343" width="14.7109375" style="1" customWidth="1"/>
    <col min="3344" max="3344" width="15.85546875" style="1" customWidth="1"/>
    <col min="3345" max="3345" width="14.42578125" style="1" customWidth="1"/>
    <col min="3346" max="3346" width="15.5703125" style="1" customWidth="1"/>
    <col min="3347" max="3347" width="14.28515625" style="1" customWidth="1"/>
    <col min="3348" max="3348" width="16.140625" style="1" customWidth="1"/>
    <col min="3349" max="3349" width="17.28515625" style="1" customWidth="1"/>
    <col min="3350" max="3350" width="16.5703125" style="1" customWidth="1"/>
    <col min="3351" max="3351" width="16.85546875" style="1" customWidth="1"/>
    <col min="3352" max="3352" width="16.5703125" style="1" customWidth="1"/>
    <col min="3353" max="3353" width="12.85546875" style="1" customWidth="1"/>
    <col min="3354" max="3354" width="12.42578125" style="1" customWidth="1"/>
    <col min="3355" max="3357" width="15.42578125" style="1" customWidth="1"/>
    <col min="3358" max="3362" width="13.7109375" style="1" customWidth="1"/>
    <col min="3363" max="3366" width="12.42578125" style="1" customWidth="1"/>
    <col min="3367" max="3369" width="13.7109375" style="1" customWidth="1"/>
    <col min="3370" max="3371" width="15" style="1" customWidth="1"/>
    <col min="3372" max="3372" width="20" style="1" customWidth="1"/>
    <col min="3373" max="3373" width="1.85546875" style="1" customWidth="1"/>
    <col min="3374" max="3374" width="22.140625" style="1" customWidth="1"/>
    <col min="3375" max="3375" width="17" style="1" customWidth="1"/>
    <col min="3376" max="3377" width="8.7109375" style="1"/>
    <col min="3378" max="3378" width="34" style="1" customWidth="1"/>
    <col min="3379" max="3379" width="21.140625" style="1" customWidth="1"/>
    <col min="3380" max="3380" width="17.5703125" style="1" customWidth="1"/>
    <col min="3381" max="3381" width="15" style="1" customWidth="1"/>
    <col min="3382" max="3382" width="9.28515625" style="1" bestFit="1" customWidth="1"/>
    <col min="3383" max="3383" width="31.140625" style="1" customWidth="1"/>
    <col min="3384" max="3384" width="17.28515625" style="1" customWidth="1"/>
    <col min="3385" max="3385" width="18" style="1" customWidth="1"/>
    <col min="3386" max="3386" width="13.42578125" style="1" customWidth="1"/>
    <col min="3387" max="3387" width="8.7109375" style="1"/>
    <col min="3388" max="3388" width="31.5703125" style="1" customWidth="1"/>
    <col min="3389" max="3389" width="17" style="1" customWidth="1"/>
    <col min="3390" max="3390" width="19.85546875" style="1" customWidth="1"/>
    <col min="3391" max="3391" width="20.85546875" style="1" customWidth="1"/>
    <col min="3392" max="3592" width="8.7109375" style="1"/>
    <col min="3593" max="3593" width="3.140625" style="1" bestFit="1" customWidth="1"/>
    <col min="3594" max="3594" width="2.5703125" style="1" bestFit="1" customWidth="1"/>
    <col min="3595" max="3595" width="3.5703125" style="1" bestFit="1" customWidth="1"/>
    <col min="3596" max="3596" width="4.5703125" style="1" bestFit="1" customWidth="1"/>
    <col min="3597" max="3597" width="9.42578125" style="1" customWidth="1"/>
    <col min="3598" max="3598" width="13.7109375" style="1" customWidth="1"/>
    <col min="3599" max="3599" width="14.7109375" style="1" customWidth="1"/>
    <col min="3600" max="3600" width="15.85546875" style="1" customWidth="1"/>
    <col min="3601" max="3601" width="14.42578125" style="1" customWidth="1"/>
    <col min="3602" max="3602" width="15.5703125" style="1" customWidth="1"/>
    <col min="3603" max="3603" width="14.28515625" style="1" customWidth="1"/>
    <col min="3604" max="3604" width="16.140625" style="1" customWidth="1"/>
    <col min="3605" max="3605" width="17.28515625" style="1" customWidth="1"/>
    <col min="3606" max="3606" width="16.5703125" style="1" customWidth="1"/>
    <col min="3607" max="3607" width="16.85546875" style="1" customWidth="1"/>
    <col min="3608" max="3608" width="16.5703125" style="1" customWidth="1"/>
    <col min="3609" max="3609" width="12.85546875" style="1" customWidth="1"/>
    <col min="3610" max="3610" width="12.42578125" style="1" customWidth="1"/>
    <col min="3611" max="3613" width="15.42578125" style="1" customWidth="1"/>
    <col min="3614" max="3618" width="13.7109375" style="1" customWidth="1"/>
    <col min="3619" max="3622" width="12.42578125" style="1" customWidth="1"/>
    <col min="3623" max="3625" width="13.7109375" style="1" customWidth="1"/>
    <col min="3626" max="3627" width="15" style="1" customWidth="1"/>
    <col min="3628" max="3628" width="20" style="1" customWidth="1"/>
    <col min="3629" max="3629" width="1.85546875" style="1" customWidth="1"/>
    <col min="3630" max="3630" width="22.140625" style="1" customWidth="1"/>
    <col min="3631" max="3631" width="17" style="1" customWidth="1"/>
    <col min="3632" max="3633" width="8.7109375" style="1"/>
    <col min="3634" max="3634" width="34" style="1" customWidth="1"/>
    <col min="3635" max="3635" width="21.140625" style="1" customWidth="1"/>
    <col min="3636" max="3636" width="17.5703125" style="1" customWidth="1"/>
    <col min="3637" max="3637" width="15" style="1" customWidth="1"/>
    <col min="3638" max="3638" width="9.28515625" style="1" bestFit="1" customWidth="1"/>
    <col min="3639" max="3639" width="31.140625" style="1" customWidth="1"/>
    <col min="3640" max="3640" width="17.28515625" style="1" customWidth="1"/>
    <col min="3641" max="3641" width="18" style="1" customWidth="1"/>
    <col min="3642" max="3642" width="13.42578125" style="1" customWidth="1"/>
    <col min="3643" max="3643" width="8.7109375" style="1"/>
    <col min="3644" max="3644" width="31.5703125" style="1" customWidth="1"/>
    <col min="3645" max="3645" width="17" style="1" customWidth="1"/>
    <col min="3646" max="3646" width="19.85546875" style="1" customWidth="1"/>
    <col min="3647" max="3647" width="20.85546875" style="1" customWidth="1"/>
    <col min="3648" max="3848" width="8.7109375" style="1"/>
    <col min="3849" max="3849" width="3.140625" style="1" bestFit="1" customWidth="1"/>
    <col min="3850" max="3850" width="2.5703125" style="1" bestFit="1" customWidth="1"/>
    <col min="3851" max="3851" width="3.5703125" style="1" bestFit="1" customWidth="1"/>
    <col min="3852" max="3852" width="4.5703125" style="1" bestFit="1" customWidth="1"/>
    <col min="3853" max="3853" width="9.42578125" style="1" customWidth="1"/>
    <col min="3854" max="3854" width="13.7109375" style="1" customWidth="1"/>
    <col min="3855" max="3855" width="14.7109375" style="1" customWidth="1"/>
    <col min="3856" max="3856" width="15.85546875" style="1" customWidth="1"/>
    <col min="3857" max="3857" width="14.42578125" style="1" customWidth="1"/>
    <col min="3858" max="3858" width="15.5703125" style="1" customWidth="1"/>
    <col min="3859" max="3859" width="14.28515625" style="1" customWidth="1"/>
    <col min="3860" max="3860" width="16.140625" style="1" customWidth="1"/>
    <col min="3861" max="3861" width="17.28515625" style="1" customWidth="1"/>
    <col min="3862" max="3862" width="16.5703125" style="1" customWidth="1"/>
    <col min="3863" max="3863" width="16.85546875" style="1" customWidth="1"/>
    <col min="3864" max="3864" width="16.5703125" style="1" customWidth="1"/>
    <col min="3865" max="3865" width="12.85546875" style="1" customWidth="1"/>
    <col min="3866" max="3866" width="12.42578125" style="1" customWidth="1"/>
    <col min="3867" max="3869" width="15.42578125" style="1" customWidth="1"/>
    <col min="3870" max="3874" width="13.7109375" style="1" customWidth="1"/>
    <col min="3875" max="3878" width="12.42578125" style="1" customWidth="1"/>
    <col min="3879" max="3881" width="13.7109375" style="1" customWidth="1"/>
    <col min="3882" max="3883" width="15" style="1" customWidth="1"/>
    <col min="3884" max="3884" width="20" style="1" customWidth="1"/>
    <col min="3885" max="3885" width="1.85546875" style="1" customWidth="1"/>
    <col min="3886" max="3886" width="22.140625" style="1" customWidth="1"/>
    <col min="3887" max="3887" width="17" style="1" customWidth="1"/>
    <col min="3888" max="3889" width="8.7109375" style="1"/>
    <col min="3890" max="3890" width="34" style="1" customWidth="1"/>
    <col min="3891" max="3891" width="21.140625" style="1" customWidth="1"/>
    <col min="3892" max="3892" width="17.5703125" style="1" customWidth="1"/>
    <col min="3893" max="3893" width="15" style="1" customWidth="1"/>
    <col min="3894" max="3894" width="9.28515625" style="1" bestFit="1" customWidth="1"/>
    <col min="3895" max="3895" width="31.140625" style="1" customWidth="1"/>
    <col min="3896" max="3896" width="17.28515625" style="1" customWidth="1"/>
    <col min="3897" max="3897" width="18" style="1" customWidth="1"/>
    <col min="3898" max="3898" width="13.42578125" style="1" customWidth="1"/>
    <col min="3899" max="3899" width="8.7109375" style="1"/>
    <col min="3900" max="3900" width="31.5703125" style="1" customWidth="1"/>
    <col min="3901" max="3901" width="17" style="1" customWidth="1"/>
    <col min="3902" max="3902" width="19.85546875" style="1" customWidth="1"/>
    <col min="3903" max="3903" width="20.85546875" style="1" customWidth="1"/>
    <col min="3904" max="4104" width="8.7109375" style="1"/>
    <col min="4105" max="4105" width="3.140625" style="1" bestFit="1" customWidth="1"/>
    <col min="4106" max="4106" width="2.5703125" style="1" bestFit="1" customWidth="1"/>
    <col min="4107" max="4107" width="3.5703125" style="1" bestFit="1" customWidth="1"/>
    <col min="4108" max="4108" width="4.5703125" style="1" bestFit="1" customWidth="1"/>
    <col min="4109" max="4109" width="9.42578125" style="1" customWidth="1"/>
    <col min="4110" max="4110" width="13.7109375" style="1" customWidth="1"/>
    <col min="4111" max="4111" width="14.7109375" style="1" customWidth="1"/>
    <col min="4112" max="4112" width="15.85546875" style="1" customWidth="1"/>
    <col min="4113" max="4113" width="14.42578125" style="1" customWidth="1"/>
    <col min="4114" max="4114" width="15.5703125" style="1" customWidth="1"/>
    <col min="4115" max="4115" width="14.28515625" style="1" customWidth="1"/>
    <col min="4116" max="4116" width="16.140625" style="1" customWidth="1"/>
    <col min="4117" max="4117" width="17.28515625" style="1" customWidth="1"/>
    <col min="4118" max="4118" width="16.5703125" style="1" customWidth="1"/>
    <col min="4119" max="4119" width="16.85546875" style="1" customWidth="1"/>
    <col min="4120" max="4120" width="16.5703125" style="1" customWidth="1"/>
    <col min="4121" max="4121" width="12.85546875" style="1" customWidth="1"/>
    <col min="4122" max="4122" width="12.42578125" style="1" customWidth="1"/>
    <col min="4123" max="4125" width="15.42578125" style="1" customWidth="1"/>
    <col min="4126" max="4130" width="13.7109375" style="1" customWidth="1"/>
    <col min="4131" max="4134" width="12.42578125" style="1" customWidth="1"/>
    <col min="4135" max="4137" width="13.7109375" style="1" customWidth="1"/>
    <col min="4138" max="4139" width="15" style="1" customWidth="1"/>
    <col min="4140" max="4140" width="20" style="1" customWidth="1"/>
    <col min="4141" max="4141" width="1.85546875" style="1" customWidth="1"/>
    <col min="4142" max="4142" width="22.140625" style="1" customWidth="1"/>
    <col min="4143" max="4143" width="17" style="1" customWidth="1"/>
    <col min="4144" max="4145" width="8.7109375" style="1"/>
    <col min="4146" max="4146" width="34" style="1" customWidth="1"/>
    <col min="4147" max="4147" width="21.140625" style="1" customWidth="1"/>
    <col min="4148" max="4148" width="17.5703125" style="1" customWidth="1"/>
    <col min="4149" max="4149" width="15" style="1" customWidth="1"/>
    <col min="4150" max="4150" width="9.28515625" style="1" bestFit="1" customWidth="1"/>
    <col min="4151" max="4151" width="31.140625" style="1" customWidth="1"/>
    <col min="4152" max="4152" width="17.28515625" style="1" customWidth="1"/>
    <col min="4153" max="4153" width="18" style="1" customWidth="1"/>
    <col min="4154" max="4154" width="13.42578125" style="1" customWidth="1"/>
    <col min="4155" max="4155" width="8.7109375" style="1"/>
    <col min="4156" max="4156" width="31.5703125" style="1" customWidth="1"/>
    <col min="4157" max="4157" width="17" style="1" customWidth="1"/>
    <col min="4158" max="4158" width="19.85546875" style="1" customWidth="1"/>
    <col min="4159" max="4159" width="20.85546875" style="1" customWidth="1"/>
    <col min="4160" max="4360" width="8.7109375" style="1"/>
    <col min="4361" max="4361" width="3.140625" style="1" bestFit="1" customWidth="1"/>
    <col min="4362" max="4362" width="2.5703125" style="1" bestFit="1" customWidth="1"/>
    <col min="4363" max="4363" width="3.5703125" style="1" bestFit="1" customWidth="1"/>
    <col min="4364" max="4364" width="4.5703125" style="1" bestFit="1" customWidth="1"/>
    <col min="4365" max="4365" width="9.42578125" style="1" customWidth="1"/>
    <col min="4366" max="4366" width="13.7109375" style="1" customWidth="1"/>
    <col min="4367" max="4367" width="14.7109375" style="1" customWidth="1"/>
    <col min="4368" max="4368" width="15.85546875" style="1" customWidth="1"/>
    <col min="4369" max="4369" width="14.42578125" style="1" customWidth="1"/>
    <col min="4370" max="4370" width="15.5703125" style="1" customWidth="1"/>
    <col min="4371" max="4371" width="14.28515625" style="1" customWidth="1"/>
    <col min="4372" max="4372" width="16.140625" style="1" customWidth="1"/>
    <col min="4373" max="4373" width="17.28515625" style="1" customWidth="1"/>
    <col min="4374" max="4374" width="16.5703125" style="1" customWidth="1"/>
    <col min="4375" max="4375" width="16.85546875" style="1" customWidth="1"/>
    <col min="4376" max="4376" width="16.5703125" style="1" customWidth="1"/>
    <col min="4377" max="4377" width="12.85546875" style="1" customWidth="1"/>
    <col min="4378" max="4378" width="12.42578125" style="1" customWidth="1"/>
    <col min="4379" max="4381" width="15.42578125" style="1" customWidth="1"/>
    <col min="4382" max="4386" width="13.7109375" style="1" customWidth="1"/>
    <col min="4387" max="4390" width="12.42578125" style="1" customWidth="1"/>
    <col min="4391" max="4393" width="13.7109375" style="1" customWidth="1"/>
    <col min="4394" max="4395" width="15" style="1" customWidth="1"/>
    <col min="4396" max="4396" width="20" style="1" customWidth="1"/>
    <col min="4397" max="4397" width="1.85546875" style="1" customWidth="1"/>
    <col min="4398" max="4398" width="22.140625" style="1" customWidth="1"/>
    <col min="4399" max="4399" width="17" style="1" customWidth="1"/>
    <col min="4400" max="4401" width="8.7109375" style="1"/>
    <col min="4402" max="4402" width="34" style="1" customWidth="1"/>
    <col min="4403" max="4403" width="21.140625" style="1" customWidth="1"/>
    <col min="4404" max="4404" width="17.5703125" style="1" customWidth="1"/>
    <col min="4405" max="4405" width="15" style="1" customWidth="1"/>
    <col min="4406" max="4406" width="9.28515625" style="1" bestFit="1" customWidth="1"/>
    <col min="4407" max="4407" width="31.140625" style="1" customWidth="1"/>
    <col min="4408" max="4408" width="17.28515625" style="1" customWidth="1"/>
    <col min="4409" max="4409" width="18" style="1" customWidth="1"/>
    <col min="4410" max="4410" width="13.42578125" style="1" customWidth="1"/>
    <col min="4411" max="4411" width="8.7109375" style="1"/>
    <col min="4412" max="4412" width="31.5703125" style="1" customWidth="1"/>
    <col min="4413" max="4413" width="17" style="1" customWidth="1"/>
    <col min="4414" max="4414" width="19.85546875" style="1" customWidth="1"/>
    <col min="4415" max="4415" width="20.85546875" style="1" customWidth="1"/>
    <col min="4416" max="4616" width="8.7109375" style="1"/>
    <col min="4617" max="4617" width="3.140625" style="1" bestFit="1" customWidth="1"/>
    <col min="4618" max="4618" width="2.5703125" style="1" bestFit="1" customWidth="1"/>
    <col min="4619" max="4619" width="3.5703125" style="1" bestFit="1" customWidth="1"/>
    <col min="4620" max="4620" width="4.5703125" style="1" bestFit="1" customWidth="1"/>
    <col min="4621" max="4621" width="9.42578125" style="1" customWidth="1"/>
    <col min="4622" max="4622" width="13.7109375" style="1" customWidth="1"/>
    <col min="4623" max="4623" width="14.7109375" style="1" customWidth="1"/>
    <col min="4624" max="4624" width="15.85546875" style="1" customWidth="1"/>
    <col min="4625" max="4625" width="14.42578125" style="1" customWidth="1"/>
    <col min="4626" max="4626" width="15.5703125" style="1" customWidth="1"/>
    <col min="4627" max="4627" width="14.28515625" style="1" customWidth="1"/>
    <col min="4628" max="4628" width="16.140625" style="1" customWidth="1"/>
    <col min="4629" max="4629" width="17.28515625" style="1" customWidth="1"/>
    <col min="4630" max="4630" width="16.5703125" style="1" customWidth="1"/>
    <col min="4631" max="4631" width="16.85546875" style="1" customWidth="1"/>
    <col min="4632" max="4632" width="16.5703125" style="1" customWidth="1"/>
    <col min="4633" max="4633" width="12.85546875" style="1" customWidth="1"/>
    <col min="4634" max="4634" width="12.42578125" style="1" customWidth="1"/>
    <col min="4635" max="4637" width="15.42578125" style="1" customWidth="1"/>
    <col min="4638" max="4642" width="13.7109375" style="1" customWidth="1"/>
    <col min="4643" max="4646" width="12.42578125" style="1" customWidth="1"/>
    <col min="4647" max="4649" width="13.7109375" style="1" customWidth="1"/>
    <col min="4650" max="4651" width="15" style="1" customWidth="1"/>
    <col min="4652" max="4652" width="20" style="1" customWidth="1"/>
    <col min="4653" max="4653" width="1.85546875" style="1" customWidth="1"/>
    <col min="4654" max="4654" width="22.140625" style="1" customWidth="1"/>
    <col min="4655" max="4655" width="17" style="1" customWidth="1"/>
    <col min="4656" max="4657" width="8.7109375" style="1"/>
    <col min="4658" max="4658" width="34" style="1" customWidth="1"/>
    <col min="4659" max="4659" width="21.140625" style="1" customWidth="1"/>
    <col min="4660" max="4660" width="17.5703125" style="1" customWidth="1"/>
    <col min="4661" max="4661" width="15" style="1" customWidth="1"/>
    <col min="4662" max="4662" width="9.28515625" style="1" bestFit="1" customWidth="1"/>
    <col min="4663" max="4663" width="31.140625" style="1" customWidth="1"/>
    <col min="4664" max="4664" width="17.28515625" style="1" customWidth="1"/>
    <col min="4665" max="4665" width="18" style="1" customWidth="1"/>
    <col min="4666" max="4666" width="13.42578125" style="1" customWidth="1"/>
    <col min="4667" max="4667" width="8.7109375" style="1"/>
    <col min="4668" max="4668" width="31.5703125" style="1" customWidth="1"/>
    <col min="4669" max="4669" width="17" style="1" customWidth="1"/>
    <col min="4670" max="4670" width="19.85546875" style="1" customWidth="1"/>
    <col min="4671" max="4671" width="20.85546875" style="1" customWidth="1"/>
    <col min="4672" max="4872" width="8.7109375" style="1"/>
    <col min="4873" max="4873" width="3.140625" style="1" bestFit="1" customWidth="1"/>
    <col min="4874" max="4874" width="2.5703125" style="1" bestFit="1" customWidth="1"/>
    <col min="4875" max="4875" width="3.5703125" style="1" bestFit="1" customWidth="1"/>
    <col min="4876" max="4876" width="4.5703125" style="1" bestFit="1" customWidth="1"/>
    <col min="4877" max="4877" width="9.42578125" style="1" customWidth="1"/>
    <col min="4878" max="4878" width="13.7109375" style="1" customWidth="1"/>
    <col min="4879" max="4879" width="14.7109375" style="1" customWidth="1"/>
    <col min="4880" max="4880" width="15.85546875" style="1" customWidth="1"/>
    <col min="4881" max="4881" width="14.42578125" style="1" customWidth="1"/>
    <col min="4882" max="4882" width="15.5703125" style="1" customWidth="1"/>
    <col min="4883" max="4883" width="14.28515625" style="1" customWidth="1"/>
    <col min="4884" max="4884" width="16.140625" style="1" customWidth="1"/>
    <col min="4885" max="4885" width="17.28515625" style="1" customWidth="1"/>
    <col min="4886" max="4886" width="16.5703125" style="1" customWidth="1"/>
    <col min="4887" max="4887" width="16.85546875" style="1" customWidth="1"/>
    <col min="4888" max="4888" width="16.5703125" style="1" customWidth="1"/>
    <col min="4889" max="4889" width="12.85546875" style="1" customWidth="1"/>
    <col min="4890" max="4890" width="12.42578125" style="1" customWidth="1"/>
    <col min="4891" max="4893" width="15.42578125" style="1" customWidth="1"/>
    <col min="4894" max="4898" width="13.7109375" style="1" customWidth="1"/>
    <col min="4899" max="4902" width="12.42578125" style="1" customWidth="1"/>
    <col min="4903" max="4905" width="13.7109375" style="1" customWidth="1"/>
    <col min="4906" max="4907" width="15" style="1" customWidth="1"/>
    <col min="4908" max="4908" width="20" style="1" customWidth="1"/>
    <col min="4909" max="4909" width="1.85546875" style="1" customWidth="1"/>
    <col min="4910" max="4910" width="22.140625" style="1" customWidth="1"/>
    <col min="4911" max="4911" width="17" style="1" customWidth="1"/>
    <col min="4912" max="4913" width="8.7109375" style="1"/>
    <col min="4914" max="4914" width="34" style="1" customWidth="1"/>
    <col min="4915" max="4915" width="21.140625" style="1" customWidth="1"/>
    <col min="4916" max="4916" width="17.5703125" style="1" customWidth="1"/>
    <col min="4917" max="4917" width="15" style="1" customWidth="1"/>
    <col min="4918" max="4918" width="9.28515625" style="1" bestFit="1" customWidth="1"/>
    <col min="4919" max="4919" width="31.140625" style="1" customWidth="1"/>
    <col min="4920" max="4920" width="17.28515625" style="1" customWidth="1"/>
    <col min="4921" max="4921" width="18" style="1" customWidth="1"/>
    <col min="4922" max="4922" width="13.42578125" style="1" customWidth="1"/>
    <col min="4923" max="4923" width="8.7109375" style="1"/>
    <col min="4924" max="4924" width="31.5703125" style="1" customWidth="1"/>
    <col min="4925" max="4925" width="17" style="1" customWidth="1"/>
    <col min="4926" max="4926" width="19.85546875" style="1" customWidth="1"/>
    <col min="4927" max="4927" width="20.85546875" style="1" customWidth="1"/>
    <col min="4928" max="5128" width="8.7109375" style="1"/>
    <col min="5129" max="5129" width="3.140625" style="1" bestFit="1" customWidth="1"/>
    <col min="5130" max="5130" width="2.5703125" style="1" bestFit="1" customWidth="1"/>
    <col min="5131" max="5131" width="3.5703125" style="1" bestFit="1" customWidth="1"/>
    <col min="5132" max="5132" width="4.5703125" style="1" bestFit="1" customWidth="1"/>
    <col min="5133" max="5133" width="9.42578125" style="1" customWidth="1"/>
    <col min="5134" max="5134" width="13.7109375" style="1" customWidth="1"/>
    <col min="5135" max="5135" width="14.7109375" style="1" customWidth="1"/>
    <col min="5136" max="5136" width="15.85546875" style="1" customWidth="1"/>
    <col min="5137" max="5137" width="14.42578125" style="1" customWidth="1"/>
    <col min="5138" max="5138" width="15.5703125" style="1" customWidth="1"/>
    <col min="5139" max="5139" width="14.28515625" style="1" customWidth="1"/>
    <col min="5140" max="5140" width="16.140625" style="1" customWidth="1"/>
    <col min="5141" max="5141" width="17.28515625" style="1" customWidth="1"/>
    <col min="5142" max="5142" width="16.5703125" style="1" customWidth="1"/>
    <col min="5143" max="5143" width="16.85546875" style="1" customWidth="1"/>
    <col min="5144" max="5144" width="16.5703125" style="1" customWidth="1"/>
    <col min="5145" max="5145" width="12.85546875" style="1" customWidth="1"/>
    <col min="5146" max="5146" width="12.42578125" style="1" customWidth="1"/>
    <col min="5147" max="5149" width="15.42578125" style="1" customWidth="1"/>
    <col min="5150" max="5154" width="13.7109375" style="1" customWidth="1"/>
    <col min="5155" max="5158" width="12.42578125" style="1" customWidth="1"/>
    <col min="5159" max="5161" width="13.7109375" style="1" customWidth="1"/>
    <col min="5162" max="5163" width="15" style="1" customWidth="1"/>
    <col min="5164" max="5164" width="20" style="1" customWidth="1"/>
    <col min="5165" max="5165" width="1.85546875" style="1" customWidth="1"/>
    <col min="5166" max="5166" width="22.140625" style="1" customWidth="1"/>
    <col min="5167" max="5167" width="17" style="1" customWidth="1"/>
    <col min="5168" max="5169" width="8.7109375" style="1"/>
    <col min="5170" max="5170" width="34" style="1" customWidth="1"/>
    <col min="5171" max="5171" width="21.140625" style="1" customWidth="1"/>
    <col min="5172" max="5172" width="17.5703125" style="1" customWidth="1"/>
    <col min="5173" max="5173" width="15" style="1" customWidth="1"/>
    <col min="5174" max="5174" width="9.28515625" style="1" bestFit="1" customWidth="1"/>
    <col min="5175" max="5175" width="31.140625" style="1" customWidth="1"/>
    <col min="5176" max="5176" width="17.28515625" style="1" customWidth="1"/>
    <col min="5177" max="5177" width="18" style="1" customWidth="1"/>
    <col min="5178" max="5178" width="13.42578125" style="1" customWidth="1"/>
    <col min="5179" max="5179" width="8.7109375" style="1"/>
    <col min="5180" max="5180" width="31.5703125" style="1" customWidth="1"/>
    <col min="5181" max="5181" width="17" style="1" customWidth="1"/>
    <col min="5182" max="5182" width="19.85546875" style="1" customWidth="1"/>
    <col min="5183" max="5183" width="20.85546875" style="1" customWidth="1"/>
    <col min="5184" max="5384" width="8.7109375" style="1"/>
    <col min="5385" max="5385" width="3.140625" style="1" bestFit="1" customWidth="1"/>
    <col min="5386" max="5386" width="2.5703125" style="1" bestFit="1" customWidth="1"/>
    <col min="5387" max="5387" width="3.5703125" style="1" bestFit="1" customWidth="1"/>
    <col min="5388" max="5388" width="4.5703125" style="1" bestFit="1" customWidth="1"/>
    <col min="5389" max="5389" width="9.42578125" style="1" customWidth="1"/>
    <col min="5390" max="5390" width="13.7109375" style="1" customWidth="1"/>
    <col min="5391" max="5391" width="14.7109375" style="1" customWidth="1"/>
    <col min="5392" max="5392" width="15.85546875" style="1" customWidth="1"/>
    <col min="5393" max="5393" width="14.42578125" style="1" customWidth="1"/>
    <col min="5394" max="5394" width="15.5703125" style="1" customWidth="1"/>
    <col min="5395" max="5395" width="14.28515625" style="1" customWidth="1"/>
    <col min="5396" max="5396" width="16.140625" style="1" customWidth="1"/>
    <col min="5397" max="5397" width="17.28515625" style="1" customWidth="1"/>
    <col min="5398" max="5398" width="16.5703125" style="1" customWidth="1"/>
    <col min="5399" max="5399" width="16.85546875" style="1" customWidth="1"/>
    <col min="5400" max="5400" width="16.5703125" style="1" customWidth="1"/>
    <col min="5401" max="5401" width="12.85546875" style="1" customWidth="1"/>
    <col min="5402" max="5402" width="12.42578125" style="1" customWidth="1"/>
    <col min="5403" max="5405" width="15.42578125" style="1" customWidth="1"/>
    <col min="5406" max="5410" width="13.7109375" style="1" customWidth="1"/>
    <col min="5411" max="5414" width="12.42578125" style="1" customWidth="1"/>
    <col min="5415" max="5417" width="13.7109375" style="1" customWidth="1"/>
    <col min="5418" max="5419" width="15" style="1" customWidth="1"/>
    <col min="5420" max="5420" width="20" style="1" customWidth="1"/>
    <col min="5421" max="5421" width="1.85546875" style="1" customWidth="1"/>
    <col min="5422" max="5422" width="22.140625" style="1" customWidth="1"/>
    <col min="5423" max="5423" width="17" style="1" customWidth="1"/>
    <col min="5424" max="5425" width="8.7109375" style="1"/>
    <col min="5426" max="5426" width="34" style="1" customWidth="1"/>
    <col min="5427" max="5427" width="21.140625" style="1" customWidth="1"/>
    <col min="5428" max="5428" width="17.5703125" style="1" customWidth="1"/>
    <col min="5429" max="5429" width="15" style="1" customWidth="1"/>
    <col min="5430" max="5430" width="9.28515625" style="1" bestFit="1" customWidth="1"/>
    <col min="5431" max="5431" width="31.140625" style="1" customWidth="1"/>
    <col min="5432" max="5432" width="17.28515625" style="1" customWidth="1"/>
    <col min="5433" max="5433" width="18" style="1" customWidth="1"/>
    <col min="5434" max="5434" width="13.42578125" style="1" customWidth="1"/>
    <col min="5435" max="5435" width="8.7109375" style="1"/>
    <col min="5436" max="5436" width="31.5703125" style="1" customWidth="1"/>
    <col min="5437" max="5437" width="17" style="1" customWidth="1"/>
    <col min="5438" max="5438" width="19.85546875" style="1" customWidth="1"/>
    <col min="5439" max="5439" width="20.85546875" style="1" customWidth="1"/>
    <col min="5440" max="5640" width="8.7109375" style="1"/>
    <col min="5641" max="5641" width="3.140625" style="1" bestFit="1" customWidth="1"/>
    <col min="5642" max="5642" width="2.5703125" style="1" bestFit="1" customWidth="1"/>
    <col min="5643" max="5643" width="3.5703125" style="1" bestFit="1" customWidth="1"/>
    <col min="5644" max="5644" width="4.5703125" style="1" bestFit="1" customWidth="1"/>
    <col min="5645" max="5645" width="9.42578125" style="1" customWidth="1"/>
    <col min="5646" max="5646" width="13.7109375" style="1" customWidth="1"/>
    <col min="5647" max="5647" width="14.7109375" style="1" customWidth="1"/>
    <col min="5648" max="5648" width="15.85546875" style="1" customWidth="1"/>
    <col min="5649" max="5649" width="14.42578125" style="1" customWidth="1"/>
    <col min="5650" max="5650" width="15.5703125" style="1" customWidth="1"/>
    <col min="5651" max="5651" width="14.28515625" style="1" customWidth="1"/>
    <col min="5652" max="5652" width="16.140625" style="1" customWidth="1"/>
    <col min="5653" max="5653" width="17.28515625" style="1" customWidth="1"/>
    <col min="5654" max="5654" width="16.5703125" style="1" customWidth="1"/>
    <col min="5655" max="5655" width="16.85546875" style="1" customWidth="1"/>
    <col min="5656" max="5656" width="16.5703125" style="1" customWidth="1"/>
    <col min="5657" max="5657" width="12.85546875" style="1" customWidth="1"/>
    <col min="5658" max="5658" width="12.42578125" style="1" customWidth="1"/>
    <col min="5659" max="5661" width="15.42578125" style="1" customWidth="1"/>
    <col min="5662" max="5666" width="13.7109375" style="1" customWidth="1"/>
    <col min="5667" max="5670" width="12.42578125" style="1" customWidth="1"/>
    <col min="5671" max="5673" width="13.7109375" style="1" customWidth="1"/>
    <col min="5674" max="5675" width="15" style="1" customWidth="1"/>
    <col min="5676" max="5676" width="20" style="1" customWidth="1"/>
    <col min="5677" max="5677" width="1.85546875" style="1" customWidth="1"/>
    <col min="5678" max="5678" width="22.140625" style="1" customWidth="1"/>
    <col min="5679" max="5679" width="17" style="1" customWidth="1"/>
    <col min="5680" max="5681" width="8.7109375" style="1"/>
    <col min="5682" max="5682" width="34" style="1" customWidth="1"/>
    <col min="5683" max="5683" width="21.140625" style="1" customWidth="1"/>
    <col min="5684" max="5684" width="17.5703125" style="1" customWidth="1"/>
    <col min="5685" max="5685" width="15" style="1" customWidth="1"/>
    <col min="5686" max="5686" width="9.28515625" style="1" bestFit="1" customWidth="1"/>
    <col min="5687" max="5687" width="31.140625" style="1" customWidth="1"/>
    <col min="5688" max="5688" width="17.28515625" style="1" customWidth="1"/>
    <col min="5689" max="5689" width="18" style="1" customWidth="1"/>
    <col min="5690" max="5690" width="13.42578125" style="1" customWidth="1"/>
    <col min="5691" max="5691" width="8.7109375" style="1"/>
    <col min="5692" max="5692" width="31.5703125" style="1" customWidth="1"/>
    <col min="5693" max="5693" width="17" style="1" customWidth="1"/>
    <col min="5694" max="5694" width="19.85546875" style="1" customWidth="1"/>
    <col min="5695" max="5695" width="20.85546875" style="1" customWidth="1"/>
    <col min="5696" max="5896" width="8.7109375" style="1"/>
    <col min="5897" max="5897" width="3.140625" style="1" bestFit="1" customWidth="1"/>
    <col min="5898" max="5898" width="2.5703125" style="1" bestFit="1" customWidth="1"/>
    <col min="5899" max="5899" width="3.5703125" style="1" bestFit="1" customWidth="1"/>
    <col min="5900" max="5900" width="4.5703125" style="1" bestFit="1" customWidth="1"/>
    <col min="5901" max="5901" width="9.42578125" style="1" customWidth="1"/>
    <col min="5902" max="5902" width="13.7109375" style="1" customWidth="1"/>
    <col min="5903" max="5903" width="14.7109375" style="1" customWidth="1"/>
    <col min="5904" max="5904" width="15.85546875" style="1" customWidth="1"/>
    <col min="5905" max="5905" width="14.42578125" style="1" customWidth="1"/>
    <col min="5906" max="5906" width="15.5703125" style="1" customWidth="1"/>
    <col min="5907" max="5907" width="14.28515625" style="1" customWidth="1"/>
    <col min="5908" max="5908" width="16.140625" style="1" customWidth="1"/>
    <col min="5909" max="5909" width="17.28515625" style="1" customWidth="1"/>
    <col min="5910" max="5910" width="16.5703125" style="1" customWidth="1"/>
    <col min="5911" max="5911" width="16.85546875" style="1" customWidth="1"/>
    <col min="5912" max="5912" width="16.5703125" style="1" customWidth="1"/>
    <col min="5913" max="5913" width="12.85546875" style="1" customWidth="1"/>
    <col min="5914" max="5914" width="12.42578125" style="1" customWidth="1"/>
    <col min="5915" max="5917" width="15.42578125" style="1" customWidth="1"/>
    <col min="5918" max="5922" width="13.7109375" style="1" customWidth="1"/>
    <col min="5923" max="5926" width="12.42578125" style="1" customWidth="1"/>
    <col min="5927" max="5929" width="13.7109375" style="1" customWidth="1"/>
    <col min="5930" max="5931" width="15" style="1" customWidth="1"/>
    <col min="5932" max="5932" width="20" style="1" customWidth="1"/>
    <col min="5933" max="5933" width="1.85546875" style="1" customWidth="1"/>
    <col min="5934" max="5934" width="22.140625" style="1" customWidth="1"/>
    <col min="5935" max="5935" width="17" style="1" customWidth="1"/>
    <col min="5936" max="5937" width="8.7109375" style="1"/>
    <col min="5938" max="5938" width="34" style="1" customWidth="1"/>
    <col min="5939" max="5939" width="21.140625" style="1" customWidth="1"/>
    <col min="5940" max="5940" width="17.5703125" style="1" customWidth="1"/>
    <col min="5941" max="5941" width="15" style="1" customWidth="1"/>
    <col min="5942" max="5942" width="9.28515625" style="1" bestFit="1" customWidth="1"/>
    <col min="5943" max="5943" width="31.140625" style="1" customWidth="1"/>
    <col min="5944" max="5944" width="17.28515625" style="1" customWidth="1"/>
    <col min="5945" max="5945" width="18" style="1" customWidth="1"/>
    <col min="5946" max="5946" width="13.42578125" style="1" customWidth="1"/>
    <col min="5947" max="5947" width="8.7109375" style="1"/>
    <col min="5948" max="5948" width="31.5703125" style="1" customWidth="1"/>
    <col min="5949" max="5949" width="17" style="1" customWidth="1"/>
    <col min="5950" max="5950" width="19.85546875" style="1" customWidth="1"/>
    <col min="5951" max="5951" width="20.85546875" style="1" customWidth="1"/>
    <col min="5952" max="6152" width="8.7109375" style="1"/>
    <col min="6153" max="6153" width="3.140625" style="1" bestFit="1" customWidth="1"/>
    <col min="6154" max="6154" width="2.5703125" style="1" bestFit="1" customWidth="1"/>
    <col min="6155" max="6155" width="3.5703125" style="1" bestFit="1" customWidth="1"/>
    <col min="6156" max="6156" width="4.5703125" style="1" bestFit="1" customWidth="1"/>
    <col min="6157" max="6157" width="9.42578125" style="1" customWidth="1"/>
    <col min="6158" max="6158" width="13.7109375" style="1" customWidth="1"/>
    <col min="6159" max="6159" width="14.7109375" style="1" customWidth="1"/>
    <col min="6160" max="6160" width="15.85546875" style="1" customWidth="1"/>
    <col min="6161" max="6161" width="14.42578125" style="1" customWidth="1"/>
    <col min="6162" max="6162" width="15.5703125" style="1" customWidth="1"/>
    <col min="6163" max="6163" width="14.28515625" style="1" customWidth="1"/>
    <col min="6164" max="6164" width="16.140625" style="1" customWidth="1"/>
    <col min="6165" max="6165" width="17.28515625" style="1" customWidth="1"/>
    <col min="6166" max="6166" width="16.5703125" style="1" customWidth="1"/>
    <col min="6167" max="6167" width="16.85546875" style="1" customWidth="1"/>
    <col min="6168" max="6168" width="16.5703125" style="1" customWidth="1"/>
    <col min="6169" max="6169" width="12.85546875" style="1" customWidth="1"/>
    <col min="6170" max="6170" width="12.42578125" style="1" customWidth="1"/>
    <col min="6171" max="6173" width="15.42578125" style="1" customWidth="1"/>
    <col min="6174" max="6178" width="13.7109375" style="1" customWidth="1"/>
    <col min="6179" max="6182" width="12.42578125" style="1" customWidth="1"/>
    <col min="6183" max="6185" width="13.7109375" style="1" customWidth="1"/>
    <col min="6186" max="6187" width="15" style="1" customWidth="1"/>
    <col min="6188" max="6188" width="20" style="1" customWidth="1"/>
    <col min="6189" max="6189" width="1.85546875" style="1" customWidth="1"/>
    <col min="6190" max="6190" width="22.140625" style="1" customWidth="1"/>
    <col min="6191" max="6191" width="17" style="1" customWidth="1"/>
    <col min="6192" max="6193" width="8.7109375" style="1"/>
    <col min="6194" max="6194" width="34" style="1" customWidth="1"/>
    <col min="6195" max="6195" width="21.140625" style="1" customWidth="1"/>
    <col min="6196" max="6196" width="17.5703125" style="1" customWidth="1"/>
    <col min="6197" max="6197" width="15" style="1" customWidth="1"/>
    <col min="6198" max="6198" width="9.28515625" style="1" bestFit="1" customWidth="1"/>
    <col min="6199" max="6199" width="31.140625" style="1" customWidth="1"/>
    <col min="6200" max="6200" width="17.28515625" style="1" customWidth="1"/>
    <col min="6201" max="6201" width="18" style="1" customWidth="1"/>
    <col min="6202" max="6202" width="13.42578125" style="1" customWidth="1"/>
    <col min="6203" max="6203" width="8.7109375" style="1"/>
    <col min="6204" max="6204" width="31.5703125" style="1" customWidth="1"/>
    <col min="6205" max="6205" width="17" style="1" customWidth="1"/>
    <col min="6206" max="6206" width="19.85546875" style="1" customWidth="1"/>
    <col min="6207" max="6207" width="20.85546875" style="1" customWidth="1"/>
    <col min="6208" max="6408" width="8.7109375" style="1"/>
    <col min="6409" max="6409" width="3.140625" style="1" bestFit="1" customWidth="1"/>
    <col min="6410" max="6410" width="2.5703125" style="1" bestFit="1" customWidth="1"/>
    <col min="6411" max="6411" width="3.5703125" style="1" bestFit="1" customWidth="1"/>
    <col min="6412" max="6412" width="4.5703125" style="1" bestFit="1" customWidth="1"/>
    <col min="6413" max="6413" width="9.42578125" style="1" customWidth="1"/>
    <col min="6414" max="6414" width="13.7109375" style="1" customWidth="1"/>
    <col min="6415" max="6415" width="14.7109375" style="1" customWidth="1"/>
    <col min="6416" max="6416" width="15.85546875" style="1" customWidth="1"/>
    <col min="6417" max="6417" width="14.42578125" style="1" customWidth="1"/>
    <col min="6418" max="6418" width="15.5703125" style="1" customWidth="1"/>
    <col min="6419" max="6419" width="14.28515625" style="1" customWidth="1"/>
    <col min="6420" max="6420" width="16.140625" style="1" customWidth="1"/>
    <col min="6421" max="6421" width="17.28515625" style="1" customWidth="1"/>
    <col min="6422" max="6422" width="16.5703125" style="1" customWidth="1"/>
    <col min="6423" max="6423" width="16.85546875" style="1" customWidth="1"/>
    <col min="6424" max="6424" width="16.5703125" style="1" customWidth="1"/>
    <col min="6425" max="6425" width="12.85546875" style="1" customWidth="1"/>
    <col min="6426" max="6426" width="12.42578125" style="1" customWidth="1"/>
    <col min="6427" max="6429" width="15.42578125" style="1" customWidth="1"/>
    <col min="6430" max="6434" width="13.7109375" style="1" customWidth="1"/>
    <col min="6435" max="6438" width="12.42578125" style="1" customWidth="1"/>
    <col min="6439" max="6441" width="13.7109375" style="1" customWidth="1"/>
    <col min="6442" max="6443" width="15" style="1" customWidth="1"/>
    <col min="6444" max="6444" width="20" style="1" customWidth="1"/>
    <col min="6445" max="6445" width="1.85546875" style="1" customWidth="1"/>
    <col min="6446" max="6446" width="22.140625" style="1" customWidth="1"/>
    <col min="6447" max="6447" width="17" style="1" customWidth="1"/>
    <col min="6448" max="6449" width="8.7109375" style="1"/>
    <col min="6450" max="6450" width="34" style="1" customWidth="1"/>
    <col min="6451" max="6451" width="21.140625" style="1" customWidth="1"/>
    <col min="6452" max="6452" width="17.5703125" style="1" customWidth="1"/>
    <col min="6453" max="6453" width="15" style="1" customWidth="1"/>
    <col min="6454" max="6454" width="9.28515625" style="1" bestFit="1" customWidth="1"/>
    <col min="6455" max="6455" width="31.140625" style="1" customWidth="1"/>
    <col min="6456" max="6456" width="17.28515625" style="1" customWidth="1"/>
    <col min="6457" max="6457" width="18" style="1" customWidth="1"/>
    <col min="6458" max="6458" width="13.42578125" style="1" customWidth="1"/>
    <col min="6459" max="6459" width="8.7109375" style="1"/>
    <col min="6460" max="6460" width="31.5703125" style="1" customWidth="1"/>
    <col min="6461" max="6461" width="17" style="1" customWidth="1"/>
    <col min="6462" max="6462" width="19.85546875" style="1" customWidth="1"/>
    <col min="6463" max="6463" width="20.85546875" style="1" customWidth="1"/>
    <col min="6464" max="6664" width="8.7109375" style="1"/>
    <col min="6665" max="6665" width="3.140625" style="1" bestFit="1" customWidth="1"/>
    <col min="6666" max="6666" width="2.5703125" style="1" bestFit="1" customWidth="1"/>
    <col min="6667" max="6667" width="3.5703125" style="1" bestFit="1" customWidth="1"/>
    <col min="6668" max="6668" width="4.5703125" style="1" bestFit="1" customWidth="1"/>
    <col min="6669" max="6669" width="9.42578125" style="1" customWidth="1"/>
    <col min="6670" max="6670" width="13.7109375" style="1" customWidth="1"/>
    <col min="6671" max="6671" width="14.7109375" style="1" customWidth="1"/>
    <col min="6672" max="6672" width="15.85546875" style="1" customWidth="1"/>
    <col min="6673" max="6673" width="14.42578125" style="1" customWidth="1"/>
    <col min="6674" max="6674" width="15.5703125" style="1" customWidth="1"/>
    <col min="6675" max="6675" width="14.28515625" style="1" customWidth="1"/>
    <col min="6676" max="6676" width="16.140625" style="1" customWidth="1"/>
    <col min="6677" max="6677" width="17.28515625" style="1" customWidth="1"/>
    <col min="6678" max="6678" width="16.5703125" style="1" customWidth="1"/>
    <col min="6679" max="6679" width="16.85546875" style="1" customWidth="1"/>
    <col min="6680" max="6680" width="16.5703125" style="1" customWidth="1"/>
    <col min="6681" max="6681" width="12.85546875" style="1" customWidth="1"/>
    <col min="6682" max="6682" width="12.42578125" style="1" customWidth="1"/>
    <col min="6683" max="6685" width="15.42578125" style="1" customWidth="1"/>
    <col min="6686" max="6690" width="13.7109375" style="1" customWidth="1"/>
    <col min="6691" max="6694" width="12.42578125" style="1" customWidth="1"/>
    <col min="6695" max="6697" width="13.7109375" style="1" customWidth="1"/>
    <col min="6698" max="6699" width="15" style="1" customWidth="1"/>
    <col min="6700" max="6700" width="20" style="1" customWidth="1"/>
    <col min="6701" max="6701" width="1.85546875" style="1" customWidth="1"/>
    <col min="6702" max="6702" width="22.140625" style="1" customWidth="1"/>
    <col min="6703" max="6703" width="17" style="1" customWidth="1"/>
    <col min="6704" max="6705" width="8.7109375" style="1"/>
    <col min="6706" max="6706" width="34" style="1" customWidth="1"/>
    <col min="6707" max="6707" width="21.140625" style="1" customWidth="1"/>
    <col min="6708" max="6708" width="17.5703125" style="1" customWidth="1"/>
    <col min="6709" max="6709" width="15" style="1" customWidth="1"/>
    <col min="6710" max="6710" width="9.28515625" style="1" bestFit="1" customWidth="1"/>
    <col min="6711" max="6711" width="31.140625" style="1" customWidth="1"/>
    <col min="6712" max="6712" width="17.28515625" style="1" customWidth="1"/>
    <col min="6713" max="6713" width="18" style="1" customWidth="1"/>
    <col min="6714" max="6714" width="13.42578125" style="1" customWidth="1"/>
    <col min="6715" max="6715" width="8.7109375" style="1"/>
    <col min="6716" max="6716" width="31.5703125" style="1" customWidth="1"/>
    <col min="6717" max="6717" width="17" style="1" customWidth="1"/>
    <col min="6718" max="6718" width="19.85546875" style="1" customWidth="1"/>
    <col min="6719" max="6719" width="20.85546875" style="1" customWidth="1"/>
    <col min="6720" max="6920" width="8.7109375" style="1"/>
    <col min="6921" max="6921" width="3.140625" style="1" bestFit="1" customWidth="1"/>
    <col min="6922" max="6922" width="2.5703125" style="1" bestFit="1" customWidth="1"/>
    <col min="6923" max="6923" width="3.5703125" style="1" bestFit="1" customWidth="1"/>
    <col min="6924" max="6924" width="4.5703125" style="1" bestFit="1" customWidth="1"/>
    <col min="6925" max="6925" width="9.42578125" style="1" customWidth="1"/>
    <col min="6926" max="6926" width="13.7109375" style="1" customWidth="1"/>
    <col min="6927" max="6927" width="14.7109375" style="1" customWidth="1"/>
    <col min="6928" max="6928" width="15.85546875" style="1" customWidth="1"/>
    <col min="6929" max="6929" width="14.42578125" style="1" customWidth="1"/>
    <col min="6930" max="6930" width="15.5703125" style="1" customWidth="1"/>
    <col min="6931" max="6931" width="14.28515625" style="1" customWidth="1"/>
    <col min="6932" max="6932" width="16.140625" style="1" customWidth="1"/>
    <col min="6933" max="6933" width="17.28515625" style="1" customWidth="1"/>
    <col min="6934" max="6934" width="16.5703125" style="1" customWidth="1"/>
    <col min="6935" max="6935" width="16.85546875" style="1" customWidth="1"/>
    <col min="6936" max="6936" width="16.5703125" style="1" customWidth="1"/>
    <col min="6937" max="6937" width="12.85546875" style="1" customWidth="1"/>
    <col min="6938" max="6938" width="12.42578125" style="1" customWidth="1"/>
    <col min="6939" max="6941" width="15.42578125" style="1" customWidth="1"/>
    <col min="6942" max="6946" width="13.7109375" style="1" customWidth="1"/>
    <col min="6947" max="6950" width="12.42578125" style="1" customWidth="1"/>
    <col min="6951" max="6953" width="13.7109375" style="1" customWidth="1"/>
    <col min="6954" max="6955" width="15" style="1" customWidth="1"/>
    <col min="6956" max="6956" width="20" style="1" customWidth="1"/>
    <col min="6957" max="6957" width="1.85546875" style="1" customWidth="1"/>
    <col min="6958" max="6958" width="22.140625" style="1" customWidth="1"/>
    <col min="6959" max="6959" width="17" style="1" customWidth="1"/>
    <col min="6960" max="6961" width="8.7109375" style="1"/>
    <col min="6962" max="6962" width="34" style="1" customWidth="1"/>
    <col min="6963" max="6963" width="21.140625" style="1" customWidth="1"/>
    <col min="6964" max="6964" width="17.5703125" style="1" customWidth="1"/>
    <col min="6965" max="6965" width="15" style="1" customWidth="1"/>
    <col min="6966" max="6966" width="9.28515625" style="1" bestFit="1" customWidth="1"/>
    <col min="6967" max="6967" width="31.140625" style="1" customWidth="1"/>
    <col min="6968" max="6968" width="17.28515625" style="1" customWidth="1"/>
    <col min="6969" max="6969" width="18" style="1" customWidth="1"/>
    <col min="6970" max="6970" width="13.42578125" style="1" customWidth="1"/>
    <col min="6971" max="6971" width="8.7109375" style="1"/>
    <col min="6972" max="6972" width="31.5703125" style="1" customWidth="1"/>
    <col min="6973" max="6973" width="17" style="1" customWidth="1"/>
    <col min="6974" max="6974" width="19.85546875" style="1" customWidth="1"/>
    <col min="6975" max="6975" width="20.85546875" style="1" customWidth="1"/>
    <col min="6976" max="7176" width="8.7109375" style="1"/>
    <col min="7177" max="7177" width="3.140625" style="1" bestFit="1" customWidth="1"/>
    <col min="7178" max="7178" width="2.5703125" style="1" bestFit="1" customWidth="1"/>
    <col min="7179" max="7179" width="3.5703125" style="1" bestFit="1" customWidth="1"/>
    <col min="7180" max="7180" width="4.5703125" style="1" bestFit="1" customWidth="1"/>
    <col min="7181" max="7181" width="9.42578125" style="1" customWidth="1"/>
    <col min="7182" max="7182" width="13.7109375" style="1" customWidth="1"/>
    <col min="7183" max="7183" width="14.7109375" style="1" customWidth="1"/>
    <col min="7184" max="7184" width="15.85546875" style="1" customWidth="1"/>
    <col min="7185" max="7185" width="14.42578125" style="1" customWidth="1"/>
    <col min="7186" max="7186" width="15.5703125" style="1" customWidth="1"/>
    <col min="7187" max="7187" width="14.28515625" style="1" customWidth="1"/>
    <col min="7188" max="7188" width="16.140625" style="1" customWidth="1"/>
    <col min="7189" max="7189" width="17.28515625" style="1" customWidth="1"/>
    <col min="7190" max="7190" width="16.5703125" style="1" customWidth="1"/>
    <col min="7191" max="7191" width="16.85546875" style="1" customWidth="1"/>
    <col min="7192" max="7192" width="16.5703125" style="1" customWidth="1"/>
    <col min="7193" max="7193" width="12.85546875" style="1" customWidth="1"/>
    <col min="7194" max="7194" width="12.42578125" style="1" customWidth="1"/>
    <col min="7195" max="7197" width="15.42578125" style="1" customWidth="1"/>
    <col min="7198" max="7202" width="13.7109375" style="1" customWidth="1"/>
    <col min="7203" max="7206" width="12.42578125" style="1" customWidth="1"/>
    <col min="7207" max="7209" width="13.7109375" style="1" customWidth="1"/>
    <col min="7210" max="7211" width="15" style="1" customWidth="1"/>
    <col min="7212" max="7212" width="20" style="1" customWidth="1"/>
    <col min="7213" max="7213" width="1.85546875" style="1" customWidth="1"/>
    <col min="7214" max="7214" width="22.140625" style="1" customWidth="1"/>
    <col min="7215" max="7215" width="17" style="1" customWidth="1"/>
    <col min="7216" max="7217" width="8.7109375" style="1"/>
    <col min="7218" max="7218" width="34" style="1" customWidth="1"/>
    <col min="7219" max="7219" width="21.140625" style="1" customWidth="1"/>
    <col min="7220" max="7220" width="17.5703125" style="1" customWidth="1"/>
    <col min="7221" max="7221" width="15" style="1" customWidth="1"/>
    <col min="7222" max="7222" width="9.28515625" style="1" bestFit="1" customWidth="1"/>
    <col min="7223" max="7223" width="31.140625" style="1" customWidth="1"/>
    <col min="7224" max="7224" width="17.28515625" style="1" customWidth="1"/>
    <col min="7225" max="7225" width="18" style="1" customWidth="1"/>
    <col min="7226" max="7226" width="13.42578125" style="1" customWidth="1"/>
    <col min="7227" max="7227" width="8.7109375" style="1"/>
    <col min="7228" max="7228" width="31.5703125" style="1" customWidth="1"/>
    <col min="7229" max="7229" width="17" style="1" customWidth="1"/>
    <col min="7230" max="7230" width="19.85546875" style="1" customWidth="1"/>
    <col min="7231" max="7231" width="20.85546875" style="1" customWidth="1"/>
    <col min="7232" max="7432" width="8.7109375" style="1"/>
    <col min="7433" max="7433" width="3.140625" style="1" bestFit="1" customWidth="1"/>
    <col min="7434" max="7434" width="2.5703125" style="1" bestFit="1" customWidth="1"/>
    <col min="7435" max="7435" width="3.5703125" style="1" bestFit="1" customWidth="1"/>
    <col min="7436" max="7436" width="4.5703125" style="1" bestFit="1" customWidth="1"/>
    <col min="7437" max="7437" width="9.42578125" style="1" customWidth="1"/>
    <col min="7438" max="7438" width="13.7109375" style="1" customWidth="1"/>
    <col min="7439" max="7439" width="14.7109375" style="1" customWidth="1"/>
    <col min="7440" max="7440" width="15.85546875" style="1" customWidth="1"/>
    <col min="7441" max="7441" width="14.42578125" style="1" customWidth="1"/>
    <col min="7442" max="7442" width="15.5703125" style="1" customWidth="1"/>
    <col min="7443" max="7443" width="14.28515625" style="1" customWidth="1"/>
    <col min="7444" max="7444" width="16.140625" style="1" customWidth="1"/>
    <col min="7445" max="7445" width="17.28515625" style="1" customWidth="1"/>
    <col min="7446" max="7446" width="16.5703125" style="1" customWidth="1"/>
    <col min="7447" max="7447" width="16.85546875" style="1" customWidth="1"/>
    <col min="7448" max="7448" width="16.5703125" style="1" customWidth="1"/>
    <col min="7449" max="7449" width="12.85546875" style="1" customWidth="1"/>
    <col min="7450" max="7450" width="12.42578125" style="1" customWidth="1"/>
    <col min="7451" max="7453" width="15.42578125" style="1" customWidth="1"/>
    <col min="7454" max="7458" width="13.7109375" style="1" customWidth="1"/>
    <col min="7459" max="7462" width="12.42578125" style="1" customWidth="1"/>
    <col min="7463" max="7465" width="13.7109375" style="1" customWidth="1"/>
    <col min="7466" max="7467" width="15" style="1" customWidth="1"/>
    <col min="7468" max="7468" width="20" style="1" customWidth="1"/>
    <col min="7469" max="7469" width="1.85546875" style="1" customWidth="1"/>
    <col min="7470" max="7470" width="22.140625" style="1" customWidth="1"/>
    <col min="7471" max="7471" width="17" style="1" customWidth="1"/>
    <col min="7472" max="7473" width="8.7109375" style="1"/>
    <col min="7474" max="7474" width="34" style="1" customWidth="1"/>
    <col min="7475" max="7475" width="21.140625" style="1" customWidth="1"/>
    <col min="7476" max="7476" width="17.5703125" style="1" customWidth="1"/>
    <col min="7477" max="7477" width="15" style="1" customWidth="1"/>
    <col min="7478" max="7478" width="9.28515625" style="1" bestFit="1" customWidth="1"/>
    <col min="7479" max="7479" width="31.140625" style="1" customWidth="1"/>
    <col min="7480" max="7480" width="17.28515625" style="1" customWidth="1"/>
    <col min="7481" max="7481" width="18" style="1" customWidth="1"/>
    <col min="7482" max="7482" width="13.42578125" style="1" customWidth="1"/>
    <col min="7483" max="7483" width="8.7109375" style="1"/>
    <col min="7484" max="7484" width="31.5703125" style="1" customWidth="1"/>
    <col min="7485" max="7485" width="17" style="1" customWidth="1"/>
    <col min="7486" max="7486" width="19.85546875" style="1" customWidth="1"/>
    <col min="7487" max="7487" width="20.85546875" style="1" customWidth="1"/>
    <col min="7488" max="7688" width="8.7109375" style="1"/>
    <col min="7689" max="7689" width="3.140625" style="1" bestFit="1" customWidth="1"/>
    <col min="7690" max="7690" width="2.5703125" style="1" bestFit="1" customWidth="1"/>
    <col min="7691" max="7691" width="3.5703125" style="1" bestFit="1" customWidth="1"/>
    <col min="7692" max="7692" width="4.5703125" style="1" bestFit="1" customWidth="1"/>
    <col min="7693" max="7693" width="9.42578125" style="1" customWidth="1"/>
    <col min="7694" max="7694" width="13.7109375" style="1" customWidth="1"/>
    <col min="7695" max="7695" width="14.7109375" style="1" customWidth="1"/>
    <col min="7696" max="7696" width="15.85546875" style="1" customWidth="1"/>
    <col min="7697" max="7697" width="14.42578125" style="1" customWidth="1"/>
    <col min="7698" max="7698" width="15.5703125" style="1" customWidth="1"/>
    <col min="7699" max="7699" width="14.28515625" style="1" customWidth="1"/>
    <col min="7700" max="7700" width="16.140625" style="1" customWidth="1"/>
    <col min="7701" max="7701" width="17.28515625" style="1" customWidth="1"/>
    <col min="7702" max="7702" width="16.5703125" style="1" customWidth="1"/>
    <col min="7703" max="7703" width="16.85546875" style="1" customWidth="1"/>
    <col min="7704" max="7704" width="16.5703125" style="1" customWidth="1"/>
    <col min="7705" max="7705" width="12.85546875" style="1" customWidth="1"/>
    <col min="7706" max="7706" width="12.42578125" style="1" customWidth="1"/>
    <col min="7707" max="7709" width="15.42578125" style="1" customWidth="1"/>
    <col min="7710" max="7714" width="13.7109375" style="1" customWidth="1"/>
    <col min="7715" max="7718" width="12.42578125" style="1" customWidth="1"/>
    <col min="7719" max="7721" width="13.7109375" style="1" customWidth="1"/>
    <col min="7722" max="7723" width="15" style="1" customWidth="1"/>
    <col min="7724" max="7724" width="20" style="1" customWidth="1"/>
    <col min="7725" max="7725" width="1.85546875" style="1" customWidth="1"/>
    <col min="7726" max="7726" width="22.140625" style="1" customWidth="1"/>
    <col min="7727" max="7727" width="17" style="1" customWidth="1"/>
    <col min="7728" max="7729" width="8.7109375" style="1"/>
    <col min="7730" max="7730" width="34" style="1" customWidth="1"/>
    <col min="7731" max="7731" width="21.140625" style="1" customWidth="1"/>
    <col min="7732" max="7732" width="17.5703125" style="1" customWidth="1"/>
    <col min="7733" max="7733" width="15" style="1" customWidth="1"/>
    <col min="7734" max="7734" width="9.28515625" style="1" bestFit="1" customWidth="1"/>
    <col min="7735" max="7735" width="31.140625" style="1" customWidth="1"/>
    <col min="7736" max="7736" width="17.28515625" style="1" customWidth="1"/>
    <col min="7737" max="7737" width="18" style="1" customWidth="1"/>
    <col min="7738" max="7738" width="13.42578125" style="1" customWidth="1"/>
    <col min="7739" max="7739" width="8.7109375" style="1"/>
    <col min="7740" max="7740" width="31.5703125" style="1" customWidth="1"/>
    <col min="7741" max="7741" width="17" style="1" customWidth="1"/>
    <col min="7742" max="7742" width="19.85546875" style="1" customWidth="1"/>
    <col min="7743" max="7743" width="20.85546875" style="1" customWidth="1"/>
    <col min="7744" max="7944" width="8.7109375" style="1"/>
    <col min="7945" max="7945" width="3.140625" style="1" bestFit="1" customWidth="1"/>
    <col min="7946" max="7946" width="2.5703125" style="1" bestFit="1" customWidth="1"/>
    <col min="7947" max="7947" width="3.5703125" style="1" bestFit="1" customWidth="1"/>
    <col min="7948" max="7948" width="4.5703125" style="1" bestFit="1" customWidth="1"/>
    <col min="7949" max="7949" width="9.42578125" style="1" customWidth="1"/>
    <col min="7950" max="7950" width="13.7109375" style="1" customWidth="1"/>
    <col min="7951" max="7951" width="14.7109375" style="1" customWidth="1"/>
    <col min="7952" max="7952" width="15.85546875" style="1" customWidth="1"/>
    <col min="7953" max="7953" width="14.42578125" style="1" customWidth="1"/>
    <col min="7954" max="7954" width="15.5703125" style="1" customWidth="1"/>
    <col min="7955" max="7955" width="14.28515625" style="1" customWidth="1"/>
    <col min="7956" max="7956" width="16.140625" style="1" customWidth="1"/>
    <col min="7957" max="7957" width="17.28515625" style="1" customWidth="1"/>
    <col min="7958" max="7958" width="16.5703125" style="1" customWidth="1"/>
    <col min="7959" max="7959" width="16.85546875" style="1" customWidth="1"/>
    <col min="7960" max="7960" width="16.5703125" style="1" customWidth="1"/>
    <col min="7961" max="7961" width="12.85546875" style="1" customWidth="1"/>
    <col min="7962" max="7962" width="12.42578125" style="1" customWidth="1"/>
    <col min="7963" max="7965" width="15.42578125" style="1" customWidth="1"/>
    <col min="7966" max="7970" width="13.7109375" style="1" customWidth="1"/>
    <col min="7971" max="7974" width="12.42578125" style="1" customWidth="1"/>
    <col min="7975" max="7977" width="13.7109375" style="1" customWidth="1"/>
    <col min="7978" max="7979" width="15" style="1" customWidth="1"/>
    <col min="7980" max="7980" width="20" style="1" customWidth="1"/>
    <col min="7981" max="7981" width="1.85546875" style="1" customWidth="1"/>
    <col min="7982" max="7982" width="22.140625" style="1" customWidth="1"/>
    <col min="7983" max="7983" width="17" style="1" customWidth="1"/>
    <col min="7984" max="7985" width="8.7109375" style="1"/>
    <col min="7986" max="7986" width="34" style="1" customWidth="1"/>
    <col min="7987" max="7987" width="21.140625" style="1" customWidth="1"/>
    <col min="7988" max="7988" width="17.5703125" style="1" customWidth="1"/>
    <col min="7989" max="7989" width="15" style="1" customWidth="1"/>
    <col min="7990" max="7990" width="9.28515625" style="1" bestFit="1" customWidth="1"/>
    <col min="7991" max="7991" width="31.140625" style="1" customWidth="1"/>
    <col min="7992" max="7992" width="17.28515625" style="1" customWidth="1"/>
    <col min="7993" max="7993" width="18" style="1" customWidth="1"/>
    <col min="7994" max="7994" width="13.42578125" style="1" customWidth="1"/>
    <col min="7995" max="7995" width="8.7109375" style="1"/>
    <col min="7996" max="7996" width="31.5703125" style="1" customWidth="1"/>
    <col min="7997" max="7997" width="17" style="1" customWidth="1"/>
    <col min="7998" max="7998" width="19.85546875" style="1" customWidth="1"/>
    <col min="7999" max="7999" width="20.85546875" style="1" customWidth="1"/>
    <col min="8000" max="8200" width="8.7109375" style="1"/>
    <col min="8201" max="8201" width="3.140625" style="1" bestFit="1" customWidth="1"/>
    <col min="8202" max="8202" width="2.5703125" style="1" bestFit="1" customWidth="1"/>
    <col min="8203" max="8203" width="3.5703125" style="1" bestFit="1" customWidth="1"/>
    <col min="8204" max="8204" width="4.5703125" style="1" bestFit="1" customWidth="1"/>
    <col min="8205" max="8205" width="9.42578125" style="1" customWidth="1"/>
    <col min="8206" max="8206" width="13.7109375" style="1" customWidth="1"/>
    <col min="8207" max="8207" width="14.7109375" style="1" customWidth="1"/>
    <col min="8208" max="8208" width="15.85546875" style="1" customWidth="1"/>
    <col min="8209" max="8209" width="14.42578125" style="1" customWidth="1"/>
    <col min="8210" max="8210" width="15.5703125" style="1" customWidth="1"/>
    <col min="8211" max="8211" width="14.28515625" style="1" customWidth="1"/>
    <col min="8212" max="8212" width="16.140625" style="1" customWidth="1"/>
    <col min="8213" max="8213" width="17.28515625" style="1" customWidth="1"/>
    <col min="8214" max="8214" width="16.5703125" style="1" customWidth="1"/>
    <col min="8215" max="8215" width="16.85546875" style="1" customWidth="1"/>
    <col min="8216" max="8216" width="16.5703125" style="1" customWidth="1"/>
    <col min="8217" max="8217" width="12.85546875" style="1" customWidth="1"/>
    <col min="8218" max="8218" width="12.42578125" style="1" customWidth="1"/>
    <col min="8219" max="8221" width="15.42578125" style="1" customWidth="1"/>
    <col min="8222" max="8226" width="13.7109375" style="1" customWidth="1"/>
    <col min="8227" max="8230" width="12.42578125" style="1" customWidth="1"/>
    <col min="8231" max="8233" width="13.7109375" style="1" customWidth="1"/>
    <col min="8234" max="8235" width="15" style="1" customWidth="1"/>
    <col min="8236" max="8236" width="20" style="1" customWidth="1"/>
    <col min="8237" max="8237" width="1.85546875" style="1" customWidth="1"/>
    <col min="8238" max="8238" width="22.140625" style="1" customWidth="1"/>
    <col min="8239" max="8239" width="17" style="1" customWidth="1"/>
    <col min="8240" max="8241" width="8.7109375" style="1"/>
    <col min="8242" max="8242" width="34" style="1" customWidth="1"/>
    <col min="8243" max="8243" width="21.140625" style="1" customWidth="1"/>
    <col min="8244" max="8244" width="17.5703125" style="1" customWidth="1"/>
    <col min="8245" max="8245" width="15" style="1" customWidth="1"/>
    <col min="8246" max="8246" width="9.28515625" style="1" bestFit="1" customWidth="1"/>
    <col min="8247" max="8247" width="31.140625" style="1" customWidth="1"/>
    <col min="8248" max="8248" width="17.28515625" style="1" customWidth="1"/>
    <col min="8249" max="8249" width="18" style="1" customWidth="1"/>
    <col min="8250" max="8250" width="13.42578125" style="1" customWidth="1"/>
    <col min="8251" max="8251" width="8.7109375" style="1"/>
    <col min="8252" max="8252" width="31.5703125" style="1" customWidth="1"/>
    <col min="8253" max="8253" width="17" style="1" customWidth="1"/>
    <col min="8254" max="8254" width="19.85546875" style="1" customWidth="1"/>
    <col min="8255" max="8255" width="20.85546875" style="1" customWidth="1"/>
    <col min="8256" max="8456" width="8.7109375" style="1"/>
    <col min="8457" max="8457" width="3.140625" style="1" bestFit="1" customWidth="1"/>
    <col min="8458" max="8458" width="2.5703125" style="1" bestFit="1" customWidth="1"/>
    <col min="8459" max="8459" width="3.5703125" style="1" bestFit="1" customWidth="1"/>
    <col min="8460" max="8460" width="4.5703125" style="1" bestFit="1" customWidth="1"/>
    <col min="8461" max="8461" width="9.42578125" style="1" customWidth="1"/>
    <col min="8462" max="8462" width="13.7109375" style="1" customWidth="1"/>
    <col min="8463" max="8463" width="14.7109375" style="1" customWidth="1"/>
    <col min="8464" max="8464" width="15.85546875" style="1" customWidth="1"/>
    <col min="8465" max="8465" width="14.42578125" style="1" customWidth="1"/>
    <col min="8466" max="8466" width="15.5703125" style="1" customWidth="1"/>
    <col min="8467" max="8467" width="14.28515625" style="1" customWidth="1"/>
    <col min="8468" max="8468" width="16.140625" style="1" customWidth="1"/>
    <col min="8469" max="8469" width="17.28515625" style="1" customWidth="1"/>
    <col min="8470" max="8470" width="16.5703125" style="1" customWidth="1"/>
    <col min="8471" max="8471" width="16.85546875" style="1" customWidth="1"/>
    <col min="8472" max="8472" width="16.5703125" style="1" customWidth="1"/>
    <col min="8473" max="8473" width="12.85546875" style="1" customWidth="1"/>
    <col min="8474" max="8474" width="12.42578125" style="1" customWidth="1"/>
    <col min="8475" max="8477" width="15.42578125" style="1" customWidth="1"/>
    <col min="8478" max="8482" width="13.7109375" style="1" customWidth="1"/>
    <col min="8483" max="8486" width="12.42578125" style="1" customWidth="1"/>
    <col min="8487" max="8489" width="13.7109375" style="1" customWidth="1"/>
    <col min="8490" max="8491" width="15" style="1" customWidth="1"/>
    <col min="8492" max="8492" width="20" style="1" customWidth="1"/>
    <col min="8493" max="8493" width="1.85546875" style="1" customWidth="1"/>
    <col min="8494" max="8494" width="22.140625" style="1" customWidth="1"/>
    <col min="8495" max="8495" width="17" style="1" customWidth="1"/>
    <col min="8496" max="8497" width="8.7109375" style="1"/>
    <col min="8498" max="8498" width="34" style="1" customWidth="1"/>
    <col min="8499" max="8499" width="21.140625" style="1" customWidth="1"/>
    <col min="8500" max="8500" width="17.5703125" style="1" customWidth="1"/>
    <col min="8501" max="8501" width="15" style="1" customWidth="1"/>
    <col min="8502" max="8502" width="9.28515625" style="1" bestFit="1" customWidth="1"/>
    <col min="8503" max="8503" width="31.140625" style="1" customWidth="1"/>
    <col min="8504" max="8504" width="17.28515625" style="1" customWidth="1"/>
    <col min="8505" max="8505" width="18" style="1" customWidth="1"/>
    <col min="8506" max="8506" width="13.42578125" style="1" customWidth="1"/>
    <col min="8507" max="8507" width="8.7109375" style="1"/>
    <col min="8508" max="8508" width="31.5703125" style="1" customWidth="1"/>
    <col min="8509" max="8509" width="17" style="1" customWidth="1"/>
    <col min="8510" max="8510" width="19.85546875" style="1" customWidth="1"/>
    <col min="8511" max="8511" width="20.85546875" style="1" customWidth="1"/>
    <col min="8512" max="8712" width="8.7109375" style="1"/>
    <col min="8713" max="8713" width="3.140625" style="1" bestFit="1" customWidth="1"/>
    <col min="8714" max="8714" width="2.5703125" style="1" bestFit="1" customWidth="1"/>
    <col min="8715" max="8715" width="3.5703125" style="1" bestFit="1" customWidth="1"/>
    <col min="8716" max="8716" width="4.5703125" style="1" bestFit="1" customWidth="1"/>
    <col min="8717" max="8717" width="9.42578125" style="1" customWidth="1"/>
    <col min="8718" max="8718" width="13.7109375" style="1" customWidth="1"/>
    <col min="8719" max="8719" width="14.7109375" style="1" customWidth="1"/>
    <col min="8720" max="8720" width="15.85546875" style="1" customWidth="1"/>
    <col min="8721" max="8721" width="14.42578125" style="1" customWidth="1"/>
    <col min="8722" max="8722" width="15.5703125" style="1" customWidth="1"/>
    <col min="8723" max="8723" width="14.28515625" style="1" customWidth="1"/>
    <col min="8724" max="8724" width="16.140625" style="1" customWidth="1"/>
    <col min="8725" max="8725" width="17.28515625" style="1" customWidth="1"/>
    <col min="8726" max="8726" width="16.5703125" style="1" customWidth="1"/>
    <col min="8727" max="8727" width="16.85546875" style="1" customWidth="1"/>
    <col min="8728" max="8728" width="16.5703125" style="1" customWidth="1"/>
    <col min="8729" max="8729" width="12.85546875" style="1" customWidth="1"/>
    <col min="8730" max="8730" width="12.42578125" style="1" customWidth="1"/>
    <col min="8731" max="8733" width="15.42578125" style="1" customWidth="1"/>
    <col min="8734" max="8738" width="13.7109375" style="1" customWidth="1"/>
    <col min="8739" max="8742" width="12.42578125" style="1" customWidth="1"/>
    <col min="8743" max="8745" width="13.7109375" style="1" customWidth="1"/>
    <col min="8746" max="8747" width="15" style="1" customWidth="1"/>
    <col min="8748" max="8748" width="20" style="1" customWidth="1"/>
    <col min="8749" max="8749" width="1.85546875" style="1" customWidth="1"/>
    <col min="8750" max="8750" width="22.140625" style="1" customWidth="1"/>
    <col min="8751" max="8751" width="17" style="1" customWidth="1"/>
    <col min="8752" max="8753" width="8.7109375" style="1"/>
    <col min="8754" max="8754" width="34" style="1" customWidth="1"/>
    <col min="8755" max="8755" width="21.140625" style="1" customWidth="1"/>
    <col min="8756" max="8756" width="17.5703125" style="1" customWidth="1"/>
    <col min="8757" max="8757" width="15" style="1" customWidth="1"/>
    <col min="8758" max="8758" width="9.28515625" style="1" bestFit="1" customWidth="1"/>
    <col min="8759" max="8759" width="31.140625" style="1" customWidth="1"/>
    <col min="8760" max="8760" width="17.28515625" style="1" customWidth="1"/>
    <col min="8761" max="8761" width="18" style="1" customWidth="1"/>
    <col min="8762" max="8762" width="13.42578125" style="1" customWidth="1"/>
    <col min="8763" max="8763" width="8.7109375" style="1"/>
    <col min="8764" max="8764" width="31.5703125" style="1" customWidth="1"/>
    <col min="8765" max="8765" width="17" style="1" customWidth="1"/>
    <col min="8766" max="8766" width="19.85546875" style="1" customWidth="1"/>
    <col min="8767" max="8767" width="20.85546875" style="1" customWidth="1"/>
    <col min="8768" max="8968" width="8.7109375" style="1"/>
    <col min="8969" max="8969" width="3.140625" style="1" bestFit="1" customWidth="1"/>
    <col min="8970" max="8970" width="2.5703125" style="1" bestFit="1" customWidth="1"/>
    <col min="8971" max="8971" width="3.5703125" style="1" bestFit="1" customWidth="1"/>
    <col min="8972" max="8972" width="4.5703125" style="1" bestFit="1" customWidth="1"/>
    <col min="8973" max="8973" width="9.42578125" style="1" customWidth="1"/>
    <col min="8974" max="8974" width="13.7109375" style="1" customWidth="1"/>
    <col min="8975" max="8975" width="14.7109375" style="1" customWidth="1"/>
    <col min="8976" max="8976" width="15.85546875" style="1" customWidth="1"/>
    <col min="8977" max="8977" width="14.42578125" style="1" customWidth="1"/>
    <col min="8978" max="8978" width="15.5703125" style="1" customWidth="1"/>
    <col min="8979" max="8979" width="14.28515625" style="1" customWidth="1"/>
    <col min="8980" max="8980" width="16.140625" style="1" customWidth="1"/>
    <col min="8981" max="8981" width="17.28515625" style="1" customWidth="1"/>
    <col min="8982" max="8982" width="16.5703125" style="1" customWidth="1"/>
    <col min="8983" max="8983" width="16.85546875" style="1" customWidth="1"/>
    <col min="8984" max="8984" width="16.5703125" style="1" customWidth="1"/>
    <col min="8985" max="8985" width="12.85546875" style="1" customWidth="1"/>
    <col min="8986" max="8986" width="12.42578125" style="1" customWidth="1"/>
    <col min="8987" max="8989" width="15.42578125" style="1" customWidth="1"/>
    <col min="8990" max="8994" width="13.7109375" style="1" customWidth="1"/>
    <col min="8995" max="8998" width="12.42578125" style="1" customWidth="1"/>
    <col min="8999" max="9001" width="13.7109375" style="1" customWidth="1"/>
    <col min="9002" max="9003" width="15" style="1" customWidth="1"/>
    <col min="9004" max="9004" width="20" style="1" customWidth="1"/>
    <col min="9005" max="9005" width="1.85546875" style="1" customWidth="1"/>
    <col min="9006" max="9006" width="22.140625" style="1" customWidth="1"/>
    <col min="9007" max="9007" width="17" style="1" customWidth="1"/>
    <col min="9008" max="9009" width="8.7109375" style="1"/>
    <col min="9010" max="9010" width="34" style="1" customWidth="1"/>
    <col min="9011" max="9011" width="21.140625" style="1" customWidth="1"/>
    <col min="9012" max="9012" width="17.5703125" style="1" customWidth="1"/>
    <col min="9013" max="9013" width="15" style="1" customWidth="1"/>
    <col min="9014" max="9014" width="9.28515625" style="1" bestFit="1" customWidth="1"/>
    <col min="9015" max="9015" width="31.140625" style="1" customWidth="1"/>
    <col min="9016" max="9016" width="17.28515625" style="1" customWidth="1"/>
    <col min="9017" max="9017" width="18" style="1" customWidth="1"/>
    <col min="9018" max="9018" width="13.42578125" style="1" customWidth="1"/>
    <col min="9019" max="9019" width="8.7109375" style="1"/>
    <col min="9020" max="9020" width="31.5703125" style="1" customWidth="1"/>
    <col min="9021" max="9021" width="17" style="1" customWidth="1"/>
    <col min="9022" max="9022" width="19.85546875" style="1" customWidth="1"/>
    <col min="9023" max="9023" width="20.85546875" style="1" customWidth="1"/>
    <col min="9024" max="9224" width="8.7109375" style="1"/>
    <col min="9225" max="9225" width="3.140625" style="1" bestFit="1" customWidth="1"/>
    <col min="9226" max="9226" width="2.5703125" style="1" bestFit="1" customWidth="1"/>
    <col min="9227" max="9227" width="3.5703125" style="1" bestFit="1" customWidth="1"/>
    <col min="9228" max="9228" width="4.5703125" style="1" bestFit="1" customWidth="1"/>
    <col min="9229" max="9229" width="9.42578125" style="1" customWidth="1"/>
    <col min="9230" max="9230" width="13.7109375" style="1" customWidth="1"/>
    <col min="9231" max="9231" width="14.7109375" style="1" customWidth="1"/>
    <col min="9232" max="9232" width="15.85546875" style="1" customWidth="1"/>
    <col min="9233" max="9233" width="14.42578125" style="1" customWidth="1"/>
    <col min="9234" max="9234" width="15.5703125" style="1" customWidth="1"/>
    <col min="9235" max="9235" width="14.28515625" style="1" customWidth="1"/>
    <col min="9236" max="9236" width="16.140625" style="1" customWidth="1"/>
    <col min="9237" max="9237" width="17.28515625" style="1" customWidth="1"/>
    <col min="9238" max="9238" width="16.5703125" style="1" customWidth="1"/>
    <col min="9239" max="9239" width="16.85546875" style="1" customWidth="1"/>
    <col min="9240" max="9240" width="16.5703125" style="1" customWidth="1"/>
    <col min="9241" max="9241" width="12.85546875" style="1" customWidth="1"/>
    <col min="9242" max="9242" width="12.42578125" style="1" customWidth="1"/>
    <col min="9243" max="9245" width="15.42578125" style="1" customWidth="1"/>
    <col min="9246" max="9250" width="13.7109375" style="1" customWidth="1"/>
    <col min="9251" max="9254" width="12.42578125" style="1" customWidth="1"/>
    <col min="9255" max="9257" width="13.7109375" style="1" customWidth="1"/>
    <col min="9258" max="9259" width="15" style="1" customWidth="1"/>
    <col min="9260" max="9260" width="20" style="1" customWidth="1"/>
    <col min="9261" max="9261" width="1.85546875" style="1" customWidth="1"/>
    <col min="9262" max="9262" width="22.140625" style="1" customWidth="1"/>
    <col min="9263" max="9263" width="17" style="1" customWidth="1"/>
    <col min="9264" max="9265" width="8.7109375" style="1"/>
    <col min="9266" max="9266" width="34" style="1" customWidth="1"/>
    <col min="9267" max="9267" width="21.140625" style="1" customWidth="1"/>
    <col min="9268" max="9268" width="17.5703125" style="1" customWidth="1"/>
    <col min="9269" max="9269" width="15" style="1" customWidth="1"/>
    <col min="9270" max="9270" width="9.28515625" style="1" bestFit="1" customWidth="1"/>
    <col min="9271" max="9271" width="31.140625" style="1" customWidth="1"/>
    <col min="9272" max="9272" width="17.28515625" style="1" customWidth="1"/>
    <col min="9273" max="9273" width="18" style="1" customWidth="1"/>
    <col min="9274" max="9274" width="13.42578125" style="1" customWidth="1"/>
    <col min="9275" max="9275" width="8.7109375" style="1"/>
    <col min="9276" max="9276" width="31.5703125" style="1" customWidth="1"/>
    <col min="9277" max="9277" width="17" style="1" customWidth="1"/>
    <col min="9278" max="9278" width="19.85546875" style="1" customWidth="1"/>
    <col min="9279" max="9279" width="20.85546875" style="1" customWidth="1"/>
    <col min="9280" max="9480" width="8.7109375" style="1"/>
    <col min="9481" max="9481" width="3.140625" style="1" bestFit="1" customWidth="1"/>
    <col min="9482" max="9482" width="2.5703125" style="1" bestFit="1" customWidth="1"/>
    <col min="9483" max="9483" width="3.5703125" style="1" bestFit="1" customWidth="1"/>
    <col min="9484" max="9484" width="4.5703125" style="1" bestFit="1" customWidth="1"/>
    <col min="9485" max="9485" width="9.42578125" style="1" customWidth="1"/>
    <col min="9486" max="9486" width="13.7109375" style="1" customWidth="1"/>
    <col min="9487" max="9487" width="14.7109375" style="1" customWidth="1"/>
    <col min="9488" max="9488" width="15.85546875" style="1" customWidth="1"/>
    <col min="9489" max="9489" width="14.42578125" style="1" customWidth="1"/>
    <col min="9490" max="9490" width="15.5703125" style="1" customWidth="1"/>
    <col min="9491" max="9491" width="14.28515625" style="1" customWidth="1"/>
    <col min="9492" max="9492" width="16.140625" style="1" customWidth="1"/>
    <col min="9493" max="9493" width="17.28515625" style="1" customWidth="1"/>
    <col min="9494" max="9494" width="16.5703125" style="1" customWidth="1"/>
    <col min="9495" max="9495" width="16.85546875" style="1" customWidth="1"/>
    <col min="9496" max="9496" width="16.5703125" style="1" customWidth="1"/>
    <col min="9497" max="9497" width="12.85546875" style="1" customWidth="1"/>
    <col min="9498" max="9498" width="12.42578125" style="1" customWidth="1"/>
    <col min="9499" max="9501" width="15.42578125" style="1" customWidth="1"/>
    <col min="9502" max="9506" width="13.7109375" style="1" customWidth="1"/>
    <col min="9507" max="9510" width="12.42578125" style="1" customWidth="1"/>
    <col min="9511" max="9513" width="13.7109375" style="1" customWidth="1"/>
    <col min="9514" max="9515" width="15" style="1" customWidth="1"/>
    <col min="9516" max="9516" width="20" style="1" customWidth="1"/>
    <col min="9517" max="9517" width="1.85546875" style="1" customWidth="1"/>
    <col min="9518" max="9518" width="22.140625" style="1" customWidth="1"/>
    <col min="9519" max="9519" width="17" style="1" customWidth="1"/>
    <col min="9520" max="9521" width="8.7109375" style="1"/>
    <col min="9522" max="9522" width="34" style="1" customWidth="1"/>
    <col min="9523" max="9523" width="21.140625" style="1" customWidth="1"/>
    <col min="9524" max="9524" width="17.5703125" style="1" customWidth="1"/>
    <col min="9525" max="9525" width="15" style="1" customWidth="1"/>
    <col min="9526" max="9526" width="9.28515625" style="1" bestFit="1" customWidth="1"/>
    <col min="9527" max="9527" width="31.140625" style="1" customWidth="1"/>
    <col min="9528" max="9528" width="17.28515625" style="1" customWidth="1"/>
    <col min="9529" max="9529" width="18" style="1" customWidth="1"/>
    <col min="9530" max="9530" width="13.42578125" style="1" customWidth="1"/>
    <col min="9531" max="9531" width="8.7109375" style="1"/>
    <col min="9532" max="9532" width="31.5703125" style="1" customWidth="1"/>
    <col min="9533" max="9533" width="17" style="1" customWidth="1"/>
    <col min="9534" max="9534" width="19.85546875" style="1" customWidth="1"/>
    <col min="9535" max="9535" width="20.85546875" style="1" customWidth="1"/>
    <col min="9536" max="9736" width="8.7109375" style="1"/>
    <col min="9737" max="9737" width="3.140625" style="1" bestFit="1" customWidth="1"/>
    <col min="9738" max="9738" width="2.5703125" style="1" bestFit="1" customWidth="1"/>
    <col min="9739" max="9739" width="3.5703125" style="1" bestFit="1" customWidth="1"/>
    <col min="9740" max="9740" width="4.5703125" style="1" bestFit="1" customWidth="1"/>
    <col min="9741" max="9741" width="9.42578125" style="1" customWidth="1"/>
    <col min="9742" max="9742" width="13.7109375" style="1" customWidth="1"/>
    <col min="9743" max="9743" width="14.7109375" style="1" customWidth="1"/>
    <col min="9744" max="9744" width="15.85546875" style="1" customWidth="1"/>
    <col min="9745" max="9745" width="14.42578125" style="1" customWidth="1"/>
    <col min="9746" max="9746" width="15.5703125" style="1" customWidth="1"/>
    <col min="9747" max="9747" width="14.28515625" style="1" customWidth="1"/>
    <col min="9748" max="9748" width="16.140625" style="1" customWidth="1"/>
    <col min="9749" max="9749" width="17.28515625" style="1" customWidth="1"/>
    <col min="9750" max="9750" width="16.5703125" style="1" customWidth="1"/>
    <col min="9751" max="9751" width="16.85546875" style="1" customWidth="1"/>
    <col min="9752" max="9752" width="16.5703125" style="1" customWidth="1"/>
    <col min="9753" max="9753" width="12.85546875" style="1" customWidth="1"/>
    <col min="9754" max="9754" width="12.42578125" style="1" customWidth="1"/>
    <col min="9755" max="9757" width="15.42578125" style="1" customWidth="1"/>
    <col min="9758" max="9762" width="13.7109375" style="1" customWidth="1"/>
    <col min="9763" max="9766" width="12.42578125" style="1" customWidth="1"/>
    <col min="9767" max="9769" width="13.7109375" style="1" customWidth="1"/>
    <col min="9770" max="9771" width="15" style="1" customWidth="1"/>
    <col min="9772" max="9772" width="20" style="1" customWidth="1"/>
    <col min="9773" max="9773" width="1.85546875" style="1" customWidth="1"/>
    <col min="9774" max="9774" width="22.140625" style="1" customWidth="1"/>
    <col min="9775" max="9775" width="17" style="1" customWidth="1"/>
    <col min="9776" max="9777" width="8.7109375" style="1"/>
    <col min="9778" max="9778" width="34" style="1" customWidth="1"/>
    <col min="9779" max="9779" width="21.140625" style="1" customWidth="1"/>
    <col min="9780" max="9780" width="17.5703125" style="1" customWidth="1"/>
    <col min="9781" max="9781" width="15" style="1" customWidth="1"/>
    <col min="9782" max="9782" width="9.28515625" style="1" bestFit="1" customWidth="1"/>
    <col min="9783" max="9783" width="31.140625" style="1" customWidth="1"/>
    <col min="9784" max="9784" width="17.28515625" style="1" customWidth="1"/>
    <col min="9785" max="9785" width="18" style="1" customWidth="1"/>
    <col min="9786" max="9786" width="13.42578125" style="1" customWidth="1"/>
    <col min="9787" max="9787" width="8.7109375" style="1"/>
    <col min="9788" max="9788" width="31.5703125" style="1" customWidth="1"/>
    <col min="9789" max="9789" width="17" style="1" customWidth="1"/>
    <col min="9790" max="9790" width="19.85546875" style="1" customWidth="1"/>
    <col min="9791" max="9791" width="20.85546875" style="1" customWidth="1"/>
    <col min="9792" max="9992" width="8.7109375" style="1"/>
    <col min="9993" max="9993" width="3.140625" style="1" bestFit="1" customWidth="1"/>
    <col min="9994" max="9994" width="2.5703125" style="1" bestFit="1" customWidth="1"/>
    <col min="9995" max="9995" width="3.5703125" style="1" bestFit="1" customWidth="1"/>
    <col min="9996" max="9996" width="4.5703125" style="1" bestFit="1" customWidth="1"/>
    <col min="9997" max="9997" width="9.42578125" style="1" customWidth="1"/>
    <col min="9998" max="9998" width="13.7109375" style="1" customWidth="1"/>
    <col min="9999" max="9999" width="14.7109375" style="1" customWidth="1"/>
    <col min="10000" max="10000" width="15.85546875" style="1" customWidth="1"/>
    <col min="10001" max="10001" width="14.42578125" style="1" customWidth="1"/>
    <col min="10002" max="10002" width="15.5703125" style="1" customWidth="1"/>
    <col min="10003" max="10003" width="14.28515625" style="1" customWidth="1"/>
    <col min="10004" max="10004" width="16.140625" style="1" customWidth="1"/>
    <col min="10005" max="10005" width="17.28515625" style="1" customWidth="1"/>
    <col min="10006" max="10006" width="16.5703125" style="1" customWidth="1"/>
    <col min="10007" max="10007" width="16.85546875" style="1" customWidth="1"/>
    <col min="10008" max="10008" width="16.5703125" style="1" customWidth="1"/>
    <col min="10009" max="10009" width="12.85546875" style="1" customWidth="1"/>
    <col min="10010" max="10010" width="12.42578125" style="1" customWidth="1"/>
    <col min="10011" max="10013" width="15.42578125" style="1" customWidth="1"/>
    <col min="10014" max="10018" width="13.7109375" style="1" customWidth="1"/>
    <col min="10019" max="10022" width="12.42578125" style="1" customWidth="1"/>
    <col min="10023" max="10025" width="13.7109375" style="1" customWidth="1"/>
    <col min="10026" max="10027" width="15" style="1" customWidth="1"/>
    <col min="10028" max="10028" width="20" style="1" customWidth="1"/>
    <col min="10029" max="10029" width="1.85546875" style="1" customWidth="1"/>
    <col min="10030" max="10030" width="22.140625" style="1" customWidth="1"/>
    <col min="10031" max="10031" width="17" style="1" customWidth="1"/>
    <col min="10032" max="10033" width="8.7109375" style="1"/>
    <col min="10034" max="10034" width="34" style="1" customWidth="1"/>
    <col min="10035" max="10035" width="21.140625" style="1" customWidth="1"/>
    <col min="10036" max="10036" width="17.5703125" style="1" customWidth="1"/>
    <col min="10037" max="10037" width="15" style="1" customWidth="1"/>
    <col min="10038" max="10038" width="9.28515625" style="1" bestFit="1" customWidth="1"/>
    <col min="10039" max="10039" width="31.140625" style="1" customWidth="1"/>
    <col min="10040" max="10040" width="17.28515625" style="1" customWidth="1"/>
    <col min="10041" max="10041" width="18" style="1" customWidth="1"/>
    <col min="10042" max="10042" width="13.42578125" style="1" customWidth="1"/>
    <col min="10043" max="10043" width="8.7109375" style="1"/>
    <col min="10044" max="10044" width="31.5703125" style="1" customWidth="1"/>
    <col min="10045" max="10045" width="17" style="1" customWidth="1"/>
    <col min="10046" max="10046" width="19.85546875" style="1" customWidth="1"/>
    <col min="10047" max="10047" width="20.85546875" style="1" customWidth="1"/>
    <col min="10048" max="10248" width="8.7109375" style="1"/>
    <col min="10249" max="10249" width="3.140625" style="1" bestFit="1" customWidth="1"/>
    <col min="10250" max="10250" width="2.5703125" style="1" bestFit="1" customWidth="1"/>
    <col min="10251" max="10251" width="3.5703125" style="1" bestFit="1" customWidth="1"/>
    <col min="10252" max="10252" width="4.5703125" style="1" bestFit="1" customWidth="1"/>
    <col min="10253" max="10253" width="9.42578125" style="1" customWidth="1"/>
    <col min="10254" max="10254" width="13.7109375" style="1" customWidth="1"/>
    <col min="10255" max="10255" width="14.7109375" style="1" customWidth="1"/>
    <col min="10256" max="10256" width="15.85546875" style="1" customWidth="1"/>
    <col min="10257" max="10257" width="14.42578125" style="1" customWidth="1"/>
    <col min="10258" max="10258" width="15.5703125" style="1" customWidth="1"/>
    <col min="10259" max="10259" width="14.28515625" style="1" customWidth="1"/>
    <col min="10260" max="10260" width="16.140625" style="1" customWidth="1"/>
    <col min="10261" max="10261" width="17.28515625" style="1" customWidth="1"/>
    <col min="10262" max="10262" width="16.5703125" style="1" customWidth="1"/>
    <col min="10263" max="10263" width="16.85546875" style="1" customWidth="1"/>
    <col min="10264" max="10264" width="16.5703125" style="1" customWidth="1"/>
    <col min="10265" max="10265" width="12.85546875" style="1" customWidth="1"/>
    <col min="10266" max="10266" width="12.42578125" style="1" customWidth="1"/>
    <col min="10267" max="10269" width="15.42578125" style="1" customWidth="1"/>
    <col min="10270" max="10274" width="13.7109375" style="1" customWidth="1"/>
    <col min="10275" max="10278" width="12.42578125" style="1" customWidth="1"/>
    <col min="10279" max="10281" width="13.7109375" style="1" customWidth="1"/>
    <col min="10282" max="10283" width="15" style="1" customWidth="1"/>
    <col min="10284" max="10284" width="20" style="1" customWidth="1"/>
    <col min="10285" max="10285" width="1.85546875" style="1" customWidth="1"/>
    <col min="10286" max="10286" width="22.140625" style="1" customWidth="1"/>
    <col min="10287" max="10287" width="17" style="1" customWidth="1"/>
    <col min="10288" max="10289" width="8.7109375" style="1"/>
    <col min="10290" max="10290" width="34" style="1" customWidth="1"/>
    <col min="10291" max="10291" width="21.140625" style="1" customWidth="1"/>
    <col min="10292" max="10292" width="17.5703125" style="1" customWidth="1"/>
    <col min="10293" max="10293" width="15" style="1" customWidth="1"/>
    <col min="10294" max="10294" width="9.28515625" style="1" bestFit="1" customWidth="1"/>
    <col min="10295" max="10295" width="31.140625" style="1" customWidth="1"/>
    <col min="10296" max="10296" width="17.28515625" style="1" customWidth="1"/>
    <col min="10297" max="10297" width="18" style="1" customWidth="1"/>
    <col min="10298" max="10298" width="13.42578125" style="1" customWidth="1"/>
    <col min="10299" max="10299" width="8.7109375" style="1"/>
    <col min="10300" max="10300" width="31.5703125" style="1" customWidth="1"/>
    <col min="10301" max="10301" width="17" style="1" customWidth="1"/>
    <col min="10302" max="10302" width="19.85546875" style="1" customWidth="1"/>
    <col min="10303" max="10303" width="20.85546875" style="1" customWidth="1"/>
    <col min="10304" max="10504" width="8.7109375" style="1"/>
    <col min="10505" max="10505" width="3.140625" style="1" bestFit="1" customWidth="1"/>
    <col min="10506" max="10506" width="2.5703125" style="1" bestFit="1" customWidth="1"/>
    <col min="10507" max="10507" width="3.5703125" style="1" bestFit="1" customWidth="1"/>
    <col min="10508" max="10508" width="4.5703125" style="1" bestFit="1" customWidth="1"/>
    <col min="10509" max="10509" width="9.42578125" style="1" customWidth="1"/>
    <col min="10510" max="10510" width="13.7109375" style="1" customWidth="1"/>
    <col min="10511" max="10511" width="14.7109375" style="1" customWidth="1"/>
    <col min="10512" max="10512" width="15.85546875" style="1" customWidth="1"/>
    <col min="10513" max="10513" width="14.42578125" style="1" customWidth="1"/>
    <col min="10514" max="10514" width="15.5703125" style="1" customWidth="1"/>
    <col min="10515" max="10515" width="14.28515625" style="1" customWidth="1"/>
    <col min="10516" max="10516" width="16.140625" style="1" customWidth="1"/>
    <col min="10517" max="10517" width="17.28515625" style="1" customWidth="1"/>
    <col min="10518" max="10518" width="16.5703125" style="1" customWidth="1"/>
    <col min="10519" max="10519" width="16.85546875" style="1" customWidth="1"/>
    <col min="10520" max="10520" width="16.5703125" style="1" customWidth="1"/>
    <col min="10521" max="10521" width="12.85546875" style="1" customWidth="1"/>
    <col min="10522" max="10522" width="12.42578125" style="1" customWidth="1"/>
    <col min="10523" max="10525" width="15.42578125" style="1" customWidth="1"/>
    <col min="10526" max="10530" width="13.7109375" style="1" customWidth="1"/>
    <col min="10531" max="10534" width="12.42578125" style="1" customWidth="1"/>
    <col min="10535" max="10537" width="13.7109375" style="1" customWidth="1"/>
    <col min="10538" max="10539" width="15" style="1" customWidth="1"/>
    <col min="10540" max="10540" width="20" style="1" customWidth="1"/>
    <col min="10541" max="10541" width="1.85546875" style="1" customWidth="1"/>
    <col min="10542" max="10542" width="22.140625" style="1" customWidth="1"/>
    <col min="10543" max="10543" width="17" style="1" customWidth="1"/>
    <col min="10544" max="10545" width="8.7109375" style="1"/>
    <col min="10546" max="10546" width="34" style="1" customWidth="1"/>
    <col min="10547" max="10547" width="21.140625" style="1" customWidth="1"/>
    <col min="10548" max="10548" width="17.5703125" style="1" customWidth="1"/>
    <col min="10549" max="10549" width="15" style="1" customWidth="1"/>
    <col min="10550" max="10550" width="9.28515625" style="1" bestFit="1" customWidth="1"/>
    <col min="10551" max="10551" width="31.140625" style="1" customWidth="1"/>
    <col min="10552" max="10552" width="17.28515625" style="1" customWidth="1"/>
    <col min="10553" max="10553" width="18" style="1" customWidth="1"/>
    <col min="10554" max="10554" width="13.42578125" style="1" customWidth="1"/>
    <col min="10555" max="10555" width="8.7109375" style="1"/>
    <col min="10556" max="10556" width="31.5703125" style="1" customWidth="1"/>
    <col min="10557" max="10557" width="17" style="1" customWidth="1"/>
    <col min="10558" max="10558" width="19.85546875" style="1" customWidth="1"/>
    <col min="10559" max="10559" width="20.85546875" style="1" customWidth="1"/>
    <col min="10560" max="10760" width="8.7109375" style="1"/>
    <col min="10761" max="10761" width="3.140625" style="1" bestFit="1" customWidth="1"/>
    <col min="10762" max="10762" width="2.5703125" style="1" bestFit="1" customWidth="1"/>
    <col min="10763" max="10763" width="3.5703125" style="1" bestFit="1" customWidth="1"/>
    <col min="10764" max="10764" width="4.5703125" style="1" bestFit="1" customWidth="1"/>
    <col min="10765" max="10765" width="9.42578125" style="1" customWidth="1"/>
    <col min="10766" max="10766" width="13.7109375" style="1" customWidth="1"/>
    <col min="10767" max="10767" width="14.7109375" style="1" customWidth="1"/>
    <col min="10768" max="10768" width="15.85546875" style="1" customWidth="1"/>
    <col min="10769" max="10769" width="14.42578125" style="1" customWidth="1"/>
    <col min="10770" max="10770" width="15.5703125" style="1" customWidth="1"/>
    <col min="10771" max="10771" width="14.28515625" style="1" customWidth="1"/>
    <col min="10772" max="10772" width="16.140625" style="1" customWidth="1"/>
    <col min="10773" max="10773" width="17.28515625" style="1" customWidth="1"/>
    <col min="10774" max="10774" width="16.5703125" style="1" customWidth="1"/>
    <col min="10775" max="10775" width="16.85546875" style="1" customWidth="1"/>
    <col min="10776" max="10776" width="16.5703125" style="1" customWidth="1"/>
    <col min="10777" max="10777" width="12.85546875" style="1" customWidth="1"/>
    <col min="10778" max="10778" width="12.42578125" style="1" customWidth="1"/>
    <col min="10779" max="10781" width="15.42578125" style="1" customWidth="1"/>
    <col min="10782" max="10786" width="13.7109375" style="1" customWidth="1"/>
    <col min="10787" max="10790" width="12.42578125" style="1" customWidth="1"/>
    <col min="10791" max="10793" width="13.7109375" style="1" customWidth="1"/>
    <col min="10794" max="10795" width="15" style="1" customWidth="1"/>
    <col min="10796" max="10796" width="20" style="1" customWidth="1"/>
    <col min="10797" max="10797" width="1.85546875" style="1" customWidth="1"/>
    <col min="10798" max="10798" width="22.140625" style="1" customWidth="1"/>
    <col min="10799" max="10799" width="17" style="1" customWidth="1"/>
    <col min="10800" max="10801" width="8.7109375" style="1"/>
    <col min="10802" max="10802" width="34" style="1" customWidth="1"/>
    <col min="10803" max="10803" width="21.140625" style="1" customWidth="1"/>
    <col min="10804" max="10804" width="17.5703125" style="1" customWidth="1"/>
    <col min="10805" max="10805" width="15" style="1" customWidth="1"/>
    <col min="10806" max="10806" width="9.28515625" style="1" bestFit="1" customWidth="1"/>
    <col min="10807" max="10807" width="31.140625" style="1" customWidth="1"/>
    <col min="10808" max="10808" width="17.28515625" style="1" customWidth="1"/>
    <col min="10809" max="10809" width="18" style="1" customWidth="1"/>
    <col min="10810" max="10810" width="13.42578125" style="1" customWidth="1"/>
    <col min="10811" max="10811" width="8.7109375" style="1"/>
    <col min="10812" max="10812" width="31.5703125" style="1" customWidth="1"/>
    <col min="10813" max="10813" width="17" style="1" customWidth="1"/>
    <col min="10814" max="10814" width="19.85546875" style="1" customWidth="1"/>
    <col min="10815" max="10815" width="20.85546875" style="1" customWidth="1"/>
    <col min="10816" max="11016" width="8.7109375" style="1"/>
    <col min="11017" max="11017" width="3.140625" style="1" bestFit="1" customWidth="1"/>
    <col min="11018" max="11018" width="2.5703125" style="1" bestFit="1" customWidth="1"/>
    <col min="11019" max="11019" width="3.5703125" style="1" bestFit="1" customWidth="1"/>
    <col min="11020" max="11020" width="4.5703125" style="1" bestFit="1" customWidth="1"/>
    <col min="11021" max="11021" width="9.42578125" style="1" customWidth="1"/>
    <col min="11022" max="11022" width="13.7109375" style="1" customWidth="1"/>
    <col min="11023" max="11023" width="14.7109375" style="1" customWidth="1"/>
    <col min="11024" max="11024" width="15.85546875" style="1" customWidth="1"/>
    <col min="11025" max="11025" width="14.42578125" style="1" customWidth="1"/>
    <col min="11026" max="11026" width="15.5703125" style="1" customWidth="1"/>
    <col min="11027" max="11027" width="14.28515625" style="1" customWidth="1"/>
    <col min="11028" max="11028" width="16.140625" style="1" customWidth="1"/>
    <col min="11029" max="11029" width="17.28515625" style="1" customWidth="1"/>
    <col min="11030" max="11030" width="16.5703125" style="1" customWidth="1"/>
    <col min="11031" max="11031" width="16.85546875" style="1" customWidth="1"/>
    <col min="11032" max="11032" width="16.5703125" style="1" customWidth="1"/>
    <col min="11033" max="11033" width="12.85546875" style="1" customWidth="1"/>
    <col min="11034" max="11034" width="12.42578125" style="1" customWidth="1"/>
    <col min="11035" max="11037" width="15.42578125" style="1" customWidth="1"/>
    <col min="11038" max="11042" width="13.7109375" style="1" customWidth="1"/>
    <col min="11043" max="11046" width="12.42578125" style="1" customWidth="1"/>
    <col min="11047" max="11049" width="13.7109375" style="1" customWidth="1"/>
    <col min="11050" max="11051" width="15" style="1" customWidth="1"/>
    <col min="11052" max="11052" width="20" style="1" customWidth="1"/>
    <col min="11053" max="11053" width="1.85546875" style="1" customWidth="1"/>
    <col min="11054" max="11054" width="22.140625" style="1" customWidth="1"/>
    <col min="11055" max="11055" width="17" style="1" customWidth="1"/>
    <col min="11056" max="11057" width="8.7109375" style="1"/>
    <col min="11058" max="11058" width="34" style="1" customWidth="1"/>
    <col min="11059" max="11059" width="21.140625" style="1" customWidth="1"/>
    <col min="11060" max="11060" width="17.5703125" style="1" customWidth="1"/>
    <col min="11061" max="11061" width="15" style="1" customWidth="1"/>
    <col min="11062" max="11062" width="9.28515625" style="1" bestFit="1" customWidth="1"/>
    <col min="11063" max="11063" width="31.140625" style="1" customWidth="1"/>
    <col min="11064" max="11064" width="17.28515625" style="1" customWidth="1"/>
    <col min="11065" max="11065" width="18" style="1" customWidth="1"/>
    <col min="11066" max="11066" width="13.42578125" style="1" customWidth="1"/>
    <col min="11067" max="11067" width="8.7109375" style="1"/>
    <col min="11068" max="11068" width="31.5703125" style="1" customWidth="1"/>
    <col min="11069" max="11069" width="17" style="1" customWidth="1"/>
    <col min="11070" max="11070" width="19.85546875" style="1" customWidth="1"/>
    <col min="11071" max="11071" width="20.85546875" style="1" customWidth="1"/>
    <col min="11072" max="11272" width="8.7109375" style="1"/>
    <col min="11273" max="11273" width="3.140625" style="1" bestFit="1" customWidth="1"/>
    <col min="11274" max="11274" width="2.5703125" style="1" bestFit="1" customWidth="1"/>
    <col min="11275" max="11275" width="3.5703125" style="1" bestFit="1" customWidth="1"/>
    <col min="11276" max="11276" width="4.5703125" style="1" bestFit="1" customWidth="1"/>
    <col min="11277" max="11277" width="9.42578125" style="1" customWidth="1"/>
    <col min="11278" max="11278" width="13.7109375" style="1" customWidth="1"/>
    <col min="11279" max="11279" width="14.7109375" style="1" customWidth="1"/>
    <col min="11280" max="11280" width="15.85546875" style="1" customWidth="1"/>
    <col min="11281" max="11281" width="14.42578125" style="1" customWidth="1"/>
    <col min="11282" max="11282" width="15.5703125" style="1" customWidth="1"/>
    <col min="11283" max="11283" width="14.28515625" style="1" customWidth="1"/>
    <col min="11284" max="11284" width="16.140625" style="1" customWidth="1"/>
    <col min="11285" max="11285" width="17.28515625" style="1" customWidth="1"/>
    <col min="11286" max="11286" width="16.5703125" style="1" customWidth="1"/>
    <col min="11287" max="11287" width="16.85546875" style="1" customWidth="1"/>
    <col min="11288" max="11288" width="16.5703125" style="1" customWidth="1"/>
    <col min="11289" max="11289" width="12.85546875" style="1" customWidth="1"/>
    <col min="11290" max="11290" width="12.42578125" style="1" customWidth="1"/>
    <col min="11291" max="11293" width="15.42578125" style="1" customWidth="1"/>
    <col min="11294" max="11298" width="13.7109375" style="1" customWidth="1"/>
    <col min="11299" max="11302" width="12.42578125" style="1" customWidth="1"/>
    <col min="11303" max="11305" width="13.7109375" style="1" customWidth="1"/>
    <col min="11306" max="11307" width="15" style="1" customWidth="1"/>
    <col min="11308" max="11308" width="20" style="1" customWidth="1"/>
    <col min="11309" max="11309" width="1.85546875" style="1" customWidth="1"/>
    <col min="11310" max="11310" width="22.140625" style="1" customWidth="1"/>
    <col min="11311" max="11311" width="17" style="1" customWidth="1"/>
    <col min="11312" max="11313" width="8.7109375" style="1"/>
    <col min="11314" max="11314" width="34" style="1" customWidth="1"/>
    <col min="11315" max="11315" width="21.140625" style="1" customWidth="1"/>
    <col min="11316" max="11316" width="17.5703125" style="1" customWidth="1"/>
    <col min="11317" max="11317" width="15" style="1" customWidth="1"/>
    <col min="11318" max="11318" width="9.28515625" style="1" bestFit="1" customWidth="1"/>
    <col min="11319" max="11319" width="31.140625" style="1" customWidth="1"/>
    <col min="11320" max="11320" width="17.28515625" style="1" customWidth="1"/>
    <col min="11321" max="11321" width="18" style="1" customWidth="1"/>
    <col min="11322" max="11322" width="13.42578125" style="1" customWidth="1"/>
    <col min="11323" max="11323" width="8.7109375" style="1"/>
    <col min="11324" max="11324" width="31.5703125" style="1" customWidth="1"/>
    <col min="11325" max="11325" width="17" style="1" customWidth="1"/>
    <col min="11326" max="11326" width="19.85546875" style="1" customWidth="1"/>
    <col min="11327" max="11327" width="20.85546875" style="1" customWidth="1"/>
    <col min="11328" max="11528" width="8.7109375" style="1"/>
    <col min="11529" max="11529" width="3.140625" style="1" bestFit="1" customWidth="1"/>
    <col min="11530" max="11530" width="2.5703125" style="1" bestFit="1" customWidth="1"/>
    <col min="11531" max="11531" width="3.5703125" style="1" bestFit="1" customWidth="1"/>
    <col min="11532" max="11532" width="4.5703125" style="1" bestFit="1" customWidth="1"/>
    <col min="11533" max="11533" width="9.42578125" style="1" customWidth="1"/>
    <col min="11534" max="11534" width="13.7109375" style="1" customWidth="1"/>
    <col min="11535" max="11535" width="14.7109375" style="1" customWidth="1"/>
    <col min="11536" max="11536" width="15.85546875" style="1" customWidth="1"/>
    <col min="11537" max="11537" width="14.42578125" style="1" customWidth="1"/>
    <col min="11538" max="11538" width="15.5703125" style="1" customWidth="1"/>
    <col min="11539" max="11539" width="14.28515625" style="1" customWidth="1"/>
    <col min="11540" max="11540" width="16.140625" style="1" customWidth="1"/>
    <col min="11541" max="11541" width="17.28515625" style="1" customWidth="1"/>
    <col min="11542" max="11542" width="16.5703125" style="1" customWidth="1"/>
    <col min="11543" max="11543" width="16.85546875" style="1" customWidth="1"/>
    <col min="11544" max="11544" width="16.5703125" style="1" customWidth="1"/>
    <col min="11545" max="11545" width="12.85546875" style="1" customWidth="1"/>
    <col min="11546" max="11546" width="12.42578125" style="1" customWidth="1"/>
    <col min="11547" max="11549" width="15.42578125" style="1" customWidth="1"/>
    <col min="11550" max="11554" width="13.7109375" style="1" customWidth="1"/>
    <col min="11555" max="11558" width="12.42578125" style="1" customWidth="1"/>
    <col min="11559" max="11561" width="13.7109375" style="1" customWidth="1"/>
    <col min="11562" max="11563" width="15" style="1" customWidth="1"/>
    <col min="11564" max="11564" width="20" style="1" customWidth="1"/>
    <col min="11565" max="11565" width="1.85546875" style="1" customWidth="1"/>
    <col min="11566" max="11566" width="22.140625" style="1" customWidth="1"/>
    <col min="11567" max="11567" width="17" style="1" customWidth="1"/>
    <col min="11568" max="11569" width="8.7109375" style="1"/>
    <col min="11570" max="11570" width="34" style="1" customWidth="1"/>
    <col min="11571" max="11571" width="21.140625" style="1" customWidth="1"/>
    <col min="11572" max="11572" width="17.5703125" style="1" customWidth="1"/>
    <col min="11573" max="11573" width="15" style="1" customWidth="1"/>
    <col min="11574" max="11574" width="9.28515625" style="1" bestFit="1" customWidth="1"/>
    <col min="11575" max="11575" width="31.140625" style="1" customWidth="1"/>
    <col min="11576" max="11576" width="17.28515625" style="1" customWidth="1"/>
    <col min="11577" max="11577" width="18" style="1" customWidth="1"/>
    <col min="11578" max="11578" width="13.42578125" style="1" customWidth="1"/>
    <col min="11579" max="11579" width="8.7109375" style="1"/>
    <col min="11580" max="11580" width="31.5703125" style="1" customWidth="1"/>
    <col min="11581" max="11581" width="17" style="1" customWidth="1"/>
    <col min="11582" max="11582" width="19.85546875" style="1" customWidth="1"/>
    <col min="11583" max="11583" width="20.85546875" style="1" customWidth="1"/>
    <col min="11584" max="11784" width="8.7109375" style="1"/>
    <col min="11785" max="11785" width="3.140625" style="1" bestFit="1" customWidth="1"/>
    <col min="11786" max="11786" width="2.5703125" style="1" bestFit="1" customWidth="1"/>
    <col min="11787" max="11787" width="3.5703125" style="1" bestFit="1" customWidth="1"/>
    <col min="11788" max="11788" width="4.5703125" style="1" bestFit="1" customWidth="1"/>
    <col min="11789" max="11789" width="9.42578125" style="1" customWidth="1"/>
    <col min="11790" max="11790" width="13.7109375" style="1" customWidth="1"/>
    <col min="11791" max="11791" width="14.7109375" style="1" customWidth="1"/>
    <col min="11792" max="11792" width="15.85546875" style="1" customWidth="1"/>
    <col min="11793" max="11793" width="14.42578125" style="1" customWidth="1"/>
    <col min="11794" max="11794" width="15.5703125" style="1" customWidth="1"/>
    <col min="11795" max="11795" width="14.28515625" style="1" customWidth="1"/>
    <col min="11796" max="11796" width="16.140625" style="1" customWidth="1"/>
    <col min="11797" max="11797" width="17.28515625" style="1" customWidth="1"/>
    <col min="11798" max="11798" width="16.5703125" style="1" customWidth="1"/>
    <col min="11799" max="11799" width="16.85546875" style="1" customWidth="1"/>
    <col min="11800" max="11800" width="16.5703125" style="1" customWidth="1"/>
    <col min="11801" max="11801" width="12.85546875" style="1" customWidth="1"/>
    <col min="11802" max="11802" width="12.42578125" style="1" customWidth="1"/>
    <col min="11803" max="11805" width="15.42578125" style="1" customWidth="1"/>
    <col min="11806" max="11810" width="13.7109375" style="1" customWidth="1"/>
    <col min="11811" max="11814" width="12.42578125" style="1" customWidth="1"/>
    <col min="11815" max="11817" width="13.7109375" style="1" customWidth="1"/>
    <col min="11818" max="11819" width="15" style="1" customWidth="1"/>
    <col min="11820" max="11820" width="20" style="1" customWidth="1"/>
    <col min="11821" max="11821" width="1.85546875" style="1" customWidth="1"/>
    <col min="11822" max="11822" width="22.140625" style="1" customWidth="1"/>
    <col min="11823" max="11823" width="17" style="1" customWidth="1"/>
    <col min="11824" max="11825" width="8.7109375" style="1"/>
    <col min="11826" max="11826" width="34" style="1" customWidth="1"/>
    <col min="11827" max="11827" width="21.140625" style="1" customWidth="1"/>
    <col min="11828" max="11828" width="17.5703125" style="1" customWidth="1"/>
    <col min="11829" max="11829" width="15" style="1" customWidth="1"/>
    <col min="11830" max="11830" width="9.28515625" style="1" bestFit="1" customWidth="1"/>
    <col min="11831" max="11831" width="31.140625" style="1" customWidth="1"/>
    <col min="11832" max="11832" width="17.28515625" style="1" customWidth="1"/>
    <col min="11833" max="11833" width="18" style="1" customWidth="1"/>
    <col min="11834" max="11834" width="13.42578125" style="1" customWidth="1"/>
    <col min="11835" max="11835" width="8.7109375" style="1"/>
    <col min="11836" max="11836" width="31.5703125" style="1" customWidth="1"/>
    <col min="11837" max="11837" width="17" style="1" customWidth="1"/>
    <col min="11838" max="11838" width="19.85546875" style="1" customWidth="1"/>
    <col min="11839" max="11839" width="20.85546875" style="1" customWidth="1"/>
    <col min="11840" max="12040" width="8.7109375" style="1"/>
    <col min="12041" max="12041" width="3.140625" style="1" bestFit="1" customWidth="1"/>
    <col min="12042" max="12042" width="2.5703125" style="1" bestFit="1" customWidth="1"/>
    <col min="12043" max="12043" width="3.5703125" style="1" bestFit="1" customWidth="1"/>
    <col min="12044" max="12044" width="4.5703125" style="1" bestFit="1" customWidth="1"/>
    <col min="12045" max="12045" width="9.42578125" style="1" customWidth="1"/>
    <col min="12046" max="12046" width="13.7109375" style="1" customWidth="1"/>
    <col min="12047" max="12047" width="14.7109375" style="1" customWidth="1"/>
    <col min="12048" max="12048" width="15.85546875" style="1" customWidth="1"/>
    <col min="12049" max="12049" width="14.42578125" style="1" customWidth="1"/>
    <col min="12050" max="12050" width="15.5703125" style="1" customWidth="1"/>
    <col min="12051" max="12051" width="14.28515625" style="1" customWidth="1"/>
    <col min="12052" max="12052" width="16.140625" style="1" customWidth="1"/>
    <col min="12053" max="12053" width="17.28515625" style="1" customWidth="1"/>
    <col min="12054" max="12054" width="16.5703125" style="1" customWidth="1"/>
    <col min="12055" max="12055" width="16.85546875" style="1" customWidth="1"/>
    <col min="12056" max="12056" width="16.5703125" style="1" customWidth="1"/>
    <col min="12057" max="12057" width="12.85546875" style="1" customWidth="1"/>
    <col min="12058" max="12058" width="12.42578125" style="1" customWidth="1"/>
    <col min="12059" max="12061" width="15.42578125" style="1" customWidth="1"/>
    <col min="12062" max="12066" width="13.7109375" style="1" customWidth="1"/>
    <col min="12067" max="12070" width="12.42578125" style="1" customWidth="1"/>
    <col min="12071" max="12073" width="13.7109375" style="1" customWidth="1"/>
    <col min="12074" max="12075" width="15" style="1" customWidth="1"/>
    <col min="12076" max="12076" width="20" style="1" customWidth="1"/>
    <col min="12077" max="12077" width="1.85546875" style="1" customWidth="1"/>
    <col min="12078" max="12078" width="22.140625" style="1" customWidth="1"/>
    <col min="12079" max="12079" width="17" style="1" customWidth="1"/>
    <col min="12080" max="12081" width="8.7109375" style="1"/>
    <col min="12082" max="12082" width="34" style="1" customWidth="1"/>
    <col min="12083" max="12083" width="21.140625" style="1" customWidth="1"/>
    <col min="12084" max="12084" width="17.5703125" style="1" customWidth="1"/>
    <col min="12085" max="12085" width="15" style="1" customWidth="1"/>
    <col min="12086" max="12086" width="9.28515625" style="1" bestFit="1" customWidth="1"/>
    <col min="12087" max="12087" width="31.140625" style="1" customWidth="1"/>
    <col min="12088" max="12088" width="17.28515625" style="1" customWidth="1"/>
    <col min="12089" max="12089" width="18" style="1" customWidth="1"/>
    <col min="12090" max="12090" width="13.42578125" style="1" customWidth="1"/>
    <col min="12091" max="12091" width="8.7109375" style="1"/>
    <col min="12092" max="12092" width="31.5703125" style="1" customWidth="1"/>
    <col min="12093" max="12093" width="17" style="1" customWidth="1"/>
    <col min="12094" max="12094" width="19.85546875" style="1" customWidth="1"/>
    <col min="12095" max="12095" width="20.85546875" style="1" customWidth="1"/>
    <col min="12096" max="12296" width="8.7109375" style="1"/>
    <col min="12297" max="12297" width="3.140625" style="1" bestFit="1" customWidth="1"/>
    <col min="12298" max="12298" width="2.5703125" style="1" bestFit="1" customWidth="1"/>
    <col min="12299" max="12299" width="3.5703125" style="1" bestFit="1" customWidth="1"/>
    <col min="12300" max="12300" width="4.5703125" style="1" bestFit="1" customWidth="1"/>
    <col min="12301" max="12301" width="9.42578125" style="1" customWidth="1"/>
    <col min="12302" max="12302" width="13.7109375" style="1" customWidth="1"/>
    <col min="12303" max="12303" width="14.7109375" style="1" customWidth="1"/>
    <col min="12304" max="12304" width="15.85546875" style="1" customWidth="1"/>
    <col min="12305" max="12305" width="14.42578125" style="1" customWidth="1"/>
    <col min="12306" max="12306" width="15.5703125" style="1" customWidth="1"/>
    <col min="12307" max="12307" width="14.28515625" style="1" customWidth="1"/>
    <col min="12308" max="12308" width="16.140625" style="1" customWidth="1"/>
    <col min="12309" max="12309" width="17.28515625" style="1" customWidth="1"/>
    <col min="12310" max="12310" width="16.5703125" style="1" customWidth="1"/>
    <col min="12311" max="12311" width="16.85546875" style="1" customWidth="1"/>
    <col min="12312" max="12312" width="16.5703125" style="1" customWidth="1"/>
    <col min="12313" max="12313" width="12.85546875" style="1" customWidth="1"/>
    <col min="12314" max="12314" width="12.42578125" style="1" customWidth="1"/>
    <col min="12315" max="12317" width="15.42578125" style="1" customWidth="1"/>
    <col min="12318" max="12322" width="13.7109375" style="1" customWidth="1"/>
    <col min="12323" max="12326" width="12.42578125" style="1" customWidth="1"/>
    <col min="12327" max="12329" width="13.7109375" style="1" customWidth="1"/>
    <col min="12330" max="12331" width="15" style="1" customWidth="1"/>
    <col min="12332" max="12332" width="20" style="1" customWidth="1"/>
    <col min="12333" max="12333" width="1.85546875" style="1" customWidth="1"/>
    <col min="12334" max="12334" width="22.140625" style="1" customWidth="1"/>
    <col min="12335" max="12335" width="17" style="1" customWidth="1"/>
    <col min="12336" max="12337" width="8.7109375" style="1"/>
    <col min="12338" max="12338" width="34" style="1" customWidth="1"/>
    <col min="12339" max="12339" width="21.140625" style="1" customWidth="1"/>
    <col min="12340" max="12340" width="17.5703125" style="1" customWidth="1"/>
    <col min="12341" max="12341" width="15" style="1" customWidth="1"/>
    <col min="12342" max="12342" width="9.28515625" style="1" bestFit="1" customWidth="1"/>
    <col min="12343" max="12343" width="31.140625" style="1" customWidth="1"/>
    <col min="12344" max="12344" width="17.28515625" style="1" customWidth="1"/>
    <col min="12345" max="12345" width="18" style="1" customWidth="1"/>
    <col min="12346" max="12346" width="13.42578125" style="1" customWidth="1"/>
    <col min="12347" max="12347" width="8.7109375" style="1"/>
    <col min="12348" max="12348" width="31.5703125" style="1" customWidth="1"/>
    <col min="12349" max="12349" width="17" style="1" customWidth="1"/>
    <col min="12350" max="12350" width="19.85546875" style="1" customWidth="1"/>
    <col min="12351" max="12351" width="20.85546875" style="1" customWidth="1"/>
    <col min="12352" max="12552" width="8.7109375" style="1"/>
    <col min="12553" max="12553" width="3.140625" style="1" bestFit="1" customWidth="1"/>
    <col min="12554" max="12554" width="2.5703125" style="1" bestFit="1" customWidth="1"/>
    <col min="12555" max="12555" width="3.5703125" style="1" bestFit="1" customWidth="1"/>
    <col min="12556" max="12556" width="4.5703125" style="1" bestFit="1" customWidth="1"/>
    <col min="12557" max="12557" width="9.42578125" style="1" customWidth="1"/>
    <col min="12558" max="12558" width="13.7109375" style="1" customWidth="1"/>
    <col min="12559" max="12559" width="14.7109375" style="1" customWidth="1"/>
    <col min="12560" max="12560" width="15.85546875" style="1" customWidth="1"/>
    <col min="12561" max="12561" width="14.42578125" style="1" customWidth="1"/>
    <col min="12562" max="12562" width="15.5703125" style="1" customWidth="1"/>
    <col min="12563" max="12563" width="14.28515625" style="1" customWidth="1"/>
    <col min="12564" max="12564" width="16.140625" style="1" customWidth="1"/>
    <col min="12565" max="12565" width="17.28515625" style="1" customWidth="1"/>
    <col min="12566" max="12566" width="16.5703125" style="1" customWidth="1"/>
    <col min="12567" max="12567" width="16.85546875" style="1" customWidth="1"/>
    <col min="12568" max="12568" width="16.5703125" style="1" customWidth="1"/>
    <col min="12569" max="12569" width="12.85546875" style="1" customWidth="1"/>
    <col min="12570" max="12570" width="12.42578125" style="1" customWidth="1"/>
    <col min="12571" max="12573" width="15.42578125" style="1" customWidth="1"/>
    <col min="12574" max="12578" width="13.7109375" style="1" customWidth="1"/>
    <col min="12579" max="12582" width="12.42578125" style="1" customWidth="1"/>
    <col min="12583" max="12585" width="13.7109375" style="1" customWidth="1"/>
    <col min="12586" max="12587" width="15" style="1" customWidth="1"/>
    <col min="12588" max="12588" width="20" style="1" customWidth="1"/>
    <col min="12589" max="12589" width="1.85546875" style="1" customWidth="1"/>
    <col min="12590" max="12590" width="22.140625" style="1" customWidth="1"/>
    <col min="12591" max="12591" width="17" style="1" customWidth="1"/>
    <col min="12592" max="12593" width="8.7109375" style="1"/>
    <col min="12594" max="12594" width="34" style="1" customWidth="1"/>
    <col min="12595" max="12595" width="21.140625" style="1" customWidth="1"/>
    <col min="12596" max="12596" width="17.5703125" style="1" customWidth="1"/>
    <col min="12597" max="12597" width="15" style="1" customWidth="1"/>
    <col min="12598" max="12598" width="9.28515625" style="1" bestFit="1" customWidth="1"/>
    <col min="12599" max="12599" width="31.140625" style="1" customWidth="1"/>
    <col min="12600" max="12600" width="17.28515625" style="1" customWidth="1"/>
    <col min="12601" max="12601" width="18" style="1" customWidth="1"/>
    <col min="12602" max="12602" width="13.42578125" style="1" customWidth="1"/>
    <col min="12603" max="12603" width="8.7109375" style="1"/>
    <col min="12604" max="12604" width="31.5703125" style="1" customWidth="1"/>
    <col min="12605" max="12605" width="17" style="1" customWidth="1"/>
    <col min="12606" max="12606" width="19.85546875" style="1" customWidth="1"/>
    <col min="12607" max="12607" width="20.85546875" style="1" customWidth="1"/>
    <col min="12608" max="12808" width="8.7109375" style="1"/>
    <col min="12809" max="12809" width="3.140625" style="1" bestFit="1" customWidth="1"/>
    <col min="12810" max="12810" width="2.5703125" style="1" bestFit="1" customWidth="1"/>
    <col min="12811" max="12811" width="3.5703125" style="1" bestFit="1" customWidth="1"/>
    <col min="12812" max="12812" width="4.5703125" style="1" bestFit="1" customWidth="1"/>
    <col min="12813" max="12813" width="9.42578125" style="1" customWidth="1"/>
    <col min="12814" max="12814" width="13.7109375" style="1" customWidth="1"/>
    <col min="12815" max="12815" width="14.7109375" style="1" customWidth="1"/>
    <col min="12816" max="12816" width="15.85546875" style="1" customWidth="1"/>
    <col min="12817" max="12817" width="14.42578125" style="1" customWidth="1"/>
    <col min="12818" max="12818" width="15.5703125" style="1" customWidth="1"/>
    <col min="12819" max="12819" width="14.28515625" style="1" customWidth="1"/>
    <col min="12820" max="12820" width="16.140625" style="1" customWidth="1"/>
    <col min="12821" max="12821" width="17.28515625" style="1" customWidth="1"/>
    <col min="12822" max="12822" width="16.5703125" style="1" customWidth="1"/>
    <col min="12823" max="12823" width="16.85546875" style="1" customWidth="1"/>
    <col min="12824" max="12824" width="16.5703125" style="1" customWidth="1"/>
    <col min="12825" max="12825" width="12.85546875" style="1" customWidth="1"/>
    <col min="12826" max="12826" width="12.42578125" style="1" customWidth="1"/>
    <col min="12827" max="12829" width="15.42578125" style="1" customWidth="1"/>
    <col min="12830" max="12834" width="13.7109375" style="1" customWidth="1"/>
    <col min="12835" max="12838" width="12.42578125" style="1" customWidth="1"/>
    <col min="12839" max="12841" width="13.7109375" style="1" customWidth="1"/>
    <col min="12842" max="12843" width="15" style="1" customWidth="1"/>
    <col min="12844" max="12844" width="20" style="1" customWidth="1"/>
    <col min="12845" max="12845" width="1.85546875" style="1" customWidth="1"/>
    <col min="12846" max="12846" width="22.140625" style="1" customWidth="1"/>
    <col min="12847" max="12847" width="17" style="1" customWidth="1"/>
    <col min="12848" max="12849" width="8.7109375" style="1"/>
    <col min="12850" max="12850" width="34" style="1" customWidth="1"/>
    <col min="12851" max="12851" width="21.140625" style="1" customWidth="1"/>
    <col min="12852" max="12852" width="17.5703125" style="1" customWidth="1"/>
    <col min="12853" max="12853" width="15" style="1" customWidth="1"/>
    <col min="12854" max="12854" width="9.28515625" style="1" bestFit="1" customWidth="1"/>
    <col min="12855" max="12855" width="31.140625" style="1" customWidth="1"/>
    <col min="12856" max="12856" width="17.28515625" style="1" customWidth="1"/>
    <col min="12857" max="12857" width="18" style="1" customWidth="1"/>
    <col min="12858" max="12858" width="13.42578125" style="1" customWidth="1"/>
    <col min="12859" max="12859" width="8.7109375" style="1"/>
    <col min="12860" max="12860" width="31.5703125" style="1" customWidth="1"/>
    <col min="12861" max="12861" width="17" style="1" customWidth="1"/>
    <col min="12862" max="12862" width="19.85546875" style="1" customWidth="1"/>
    <col min="12863" max="12863" width="20.85546875" style="1" customWidth="1"/>
    <col min="12864" max="13064" width="8.7109375" style="1"/>
    <col min="13065" max="13065" width="3.140625" style="1" bestFit="1" customWidth="1"/>
    <col min="13066" max="13066" width="2.5703125" style="1" bestFit="1" customWidth="1"/>
    <col min="13067" max="13067" width="3.5703125" style="1" bestFit="1" customWidth="1"/>
    <col min="13068" max="13068" width="4.5703125" style="1" bestFit="1" customWidth="1"/>
    <col min="13069" max="13069" width="9.42578125" style="1" customWidth="1"/>
    <col min="13070" max="13070" width="13.7109375" style="1" customWidth="1"/>
    <col min="13071" max="13071" width="14.7109375" style="1" customWidth="1"/>
    <col min="13072" max="13072" width="15.85546875" style="1" customWidth="1"/>
    <col min="13073" max="13073" width="14.42578125" style="1" customWidth="1"/>
    <col min="13074" max="13074" width="15.5703125" style="1" customWidth="1"/>
    <col min="13075" max="13075" width="14.28515625" style="1" customWidth="1"/>
    <col min="13076" max="13076" width="16.140625" style="1" customWidth="1"/>
    <col min="13077" max="13077" width="17.28515625" style="1" customWidth="1"/>
    <col min="13078" max="13078" width="16.5703125" style="1" customWidth="1"/>
    <col min="13079" max="13079" width="16.85546875" style="1" customWidth="1"/>
    <col min="13080" max="13080" width="16.5703125" style="1" customWidth="1"/>
    <col min="13081" max="13081" width="12.85546875" style="1" customWidth="1"/>
    <col min="13082" max="13082" width="12.42578125" style="1" customWidth="1"/>
    <col min="13083" max="13085" width="15.42578125" style="1" customWidth="1"/>
    <col min="13086" max="13090" width="13.7109375" style="1" customWidth="1"/>
    <col min="13091" max="13094" width="12.42578125" style="1" customWidth="1"/>
    <col min="13095" max="13097" width="13.7109375" style="1" customWidth="1"/>
    <col min="13098" max="13099" width="15" style="1" customWidth="1"/>
    <col min="13100" max="13100" width="20" style="1" customWidth="1"/>
    <col min="13101" max="13101" width="1.85546875" style="1" customWidth="1"/>
    <col min="13102" max="13102" width="22.140625" style="1" customWidth="1"/>
    <col min="13103" max="13103" width="17" style="1" customWidth="1"/>
    <col min="13104" max="13105" width="8.7109375" style="1"/>
    <col min="13106" max="13106" width="34" style="1" customWidth="1"/>
    <col min="13107" max="13107" width="21.140625" style="1" customWidth="1"/>
    <col min="13108" max="13108" width="17.5703125" style="1" customWidth="1"/>
    <col min="13109" max="13109" width="15" style="1" customWidth="1"/>
    <col min="13110" max="13110" width="9.28515625" style="1" bestFit="1" customWidth="1"/>
    <col min="13111" max="13111" width="31.140625" style="1" customWidth="1"/>
    <col min="13112" max="13112" width="17.28515625" style="1" customWidth="1"/>
    <col min="13113" max="13113" width="18" style="1" customWidth="1"/>
    <col min="13114" max="13114" width="13.42578125" style="1" customWidth="1"/>
    <col min="13115" max="13115" width="8.7109375" style="1"/>
    <col min="13116" max="13116" width="31.5703125" style="1" customWidth="1"/>
    <col min="13117" max="13117" width="17" style="1" customWidth="1"/>
    <col min="13118" max="13118" width="19.85546875" style="1" customWidth="1"/>
    <col min="13119" max="13119" width="20.85546875" style="1" customWidth="1"/>
    <col min="13120" max="13320" width="8.7109375" style="1"/>
    <col min="13321" max="13321" width="3.140625" style="1" bestFit="1" customWidth="1"/>
    <col min="13322" max="13322" width="2.5703125" style="1" bestFit="1" customWidth="1"/>
    <col min="13323" max="13323" width="3.5703125" style="1" bestFit="1" customWidth="1"/>
    <col min="13324" max="13324" width="4.5703125" style="1" bestFit="1" customWidth="1"/>
    <col min="13325" max="13325" width="9.42578125" style="1" customWidth="1"/>
    <col min="13326" max="13326" width="13.7109375" style="1" customWidth="1"/>
    <col min="13327" max="13327" width="14.7109375" style="1" customWidth="1"/>
    <col min="13328" max="13328" width="15.85546875" style="1" customWidth="1"/>
    <col min="13329" max="13329" width="14.42578125" style="1" customWidth="1"/>
    <col min="13330" max="13330" width="15.5703125" style="1" customWidth="1"/>
    <col min="13331" max="13331" width="14.28515625" style="1" customWidth="1"/>
    <col min="13332" max="13332" width="16.140625" style="1" customWidth="1"/>
    <col min="13333" max="13333" width="17.28515625" style="1" customWidth="1"/>
    <col min="13334" max="13334" width="16.5703125" style="1" customWidth="1"/>
    <col min="13335" max="13335" width="16.85546875" style="1" customWidth="1"/>
    <col min="13336" max="13336" width="16.5703125" style="1" customWidth="1"/>
    <col min="13337" max="13337" width="12.85546875" style="1" customWidth="1"/>
    <col min="13338" max="13338" width="12.42578125" style="1" customWidth="1"/>
    <col min="13339" max="13341" width="15.42578125" style="1" customWidth="1"/>
    <col min="13342" max="13346" width="13.7109375" style="1" customWidth="1"/>
    <col min="13347" max="13350" width="12.42578125" style="1" customWidth="1"/>
    <col min="13351" max="13353" width="13.7109375" style="1" customWidth="1"/>
    <col min="13354" max="13355" width="15" style="1" customWidth="1"/>
    <col min="13356" max="13356" width="20" style="1" customWidth="1"/>
    <col min="13357" max="13357" width="1.85546875" style="1" customWidth="1"/>
    <col min="13358" max="13358" width="22.140625" style="1" customWidth="1"/>
    <col min="13359" max="13359" width="17" style="1" customWidth="1"/>
    <col min="13360" max="13361" width="8.7109375" style="1"/>
    <col min="13362" max="13362" width="34" style="1" customWidth="1"/>
    <col min="13363" max="13363" width="21.140625" style="1" customWidth="1"/>
    <col min="13364" max="13364" width="17.5703125" style="1" customWidth="1"/>
    <col min="13365" max="13365" width="15" style="1" customWidth="1"/>
    <col min="13366" max="13366" width="9.28515625" style="1" bestFit="1" customWidth="1"/>
    <col min="13367" max="13367" width="31.140625" style="1" customWidth="1"/>
    <col min="13368" max="13368" width="17.28515625" style="1" customWidth="1"/>
    <col min="13369" max="13369" width="18" style="1" customWidth="1"/>
    <col min="13370" max="13370" width="13.42578125" style="1" customWidth="1"/>
    <col min="13371" max="13371" width="8.7109375" style="1"/>
    <col min="13372" max="13372" width="31.5703125" style="1" customWidth="1"/>
    <col min="13373" max="13373" width="17" style="1" customWidth="1"/>
    <col min="13374" max="13374" width="19.85546875" style="1" customWidth="1"/>
    <col min="13375" max="13375" width="20.85546875" style="1" customWidth="1"/>
    <col min="13376" max="13576" width="8.7109375" style="1"/>
    <col min="13577" max="13577" width="3.140625" style="1" bestFit="1" customWidth="1"/>
    <col min="13578" max="13578" width="2.5703125" style="1" bestFit="1" customWidth="1"/>
    <col min="13579" max="13579" width="3.5703125" style="1" bestFit="1" customWidth="1"/>
    <col min="13580" max="13580" width="4.5703125" style="1" bestFit="1" customWidth="1"/>
    <col min="13581" max="13581" width="9.42578125" style="1" customWidth="1"/>
    <col min="13582" max="13582" width="13.7109375" style="1" customWidth="1"/>
    <col min="13583" max="13583" width="14.7109375" style="1" customWidth="1"/>
    <col min="13584" max="13584" width="15.85546875" style="1" customWidth="1"/>
    <col min="13585" max="13585" width="14.42578125" style="1" customWidth="1"/>
    <col min="13586" max="13586" width="15.5703125" style="1" customWidth="1"/>
    <col min="13587" max="13587" width="14.28515625" style="1" customWidth="1"/>
    <col min="13588" max="13588" width="16.140625" style="1" customWidth="1"/>
    <col min="13589" max="13589" width="17.28515625" style="1" customWidth="1"/>
    <col min="13590" max="13590" width="16.5703125" style="1" customWidth="1"/>
    <col min="13591" max="13591" width="16.85546875" style="1" customWidth="1"/>
    <col min="13592" max="13592" width="16.5703125" style="1" customWidth="1"/>
    <col min="13593" max="13593" width="12.85546875" style="1" customWidth="1"/>
    <col min="13594" max="13594" width="12.42578125" style="1" customWidth="1"/>
    <col min="13595" max="13597" width="15.42578125" style="1" customWidth="1"/>
    <col min="13598" max="13602" width="13.7109375" style="1" customWidth="1"/>
    <col min="13603" max="13606" width="12.42578125" style="1" customWidth="1"/>
    <col min="13607" max="13609" width="13.7109375" style="1" customWidth="1"/>
    <col min="13610" max="13611" width="15" style="1" customWidth="1"/>
    <col min="13612" max="13612" width="20" style="1" customWidth="1"/>
    <col min="13613" max="13613" width="1.85546875" style="1" customWidth="1"/>
    <col min="13614" max="13614" width="22.140625" style="1" customWidth="1"/>
    <col min="13615" max="13615" width="17" style="1" customWidth="1"/>
    <col min="13616" max="13617" width="8.7109375" style="1"/>
    <col min="13618" max="13618" width="34" style="1" customWidth="1"/>
    <col min="13619" max="13619" width="21.140625" style="1" customWidth="1"/>
    <col min="13620" max="13620" width="17.5703125" style="1" customWidth="1"/>
    <col min="13621" max="13621" width="15" style="1" customWidth="1"/>
    <col min="13622" max="13622" width="9.28515625" style="1" bestFit="1" customWidth="1"/>
    <col min="13623" max="13623" width="31.140625" style="1" customWidth="1"/>
    <col min="13624" max="13624" width="17.28515625" style="1" customWidth="1"/>
    <col min="13625" max="13625" width="18" style="1" customWidth="1"/>
    <col min="13626" max="13626" width="13.42578125" style="1" customWidth="1"/>
    <col min="13627" max="13627" width="8.7109375" style="1"/>
    <col min="13628" max="13628" width="31.5703125" style="1" customWidth="1"/>
    <col min="13629" max="13629" width="17" style="1" customWidth="1"/>
    <col min="13630" max="13630" width="19.85546875" style="1" customWidth="1"/>
    <col min="13631" max="13631" width="20.85546875" style="1" customWidth="1"/>
    <col min="13632" max="13832" width="8.7109375" style="1"/>
    <col min="13833" max="13833" width="3.140625" style="1" bestFit="1" customWidth="1"/>
    <col min="13834" max="13834" width="2.5703125" style="1" bestFit="1" customWidth="1"/>
    <col min="13835" max="13835" width="3.5703125" style="1" bestFit="1" customWidth="1"/>
    <col min="13836" max="13836" width="4.5703125" style="1" bestFit="1" customWidth="1"/>
    <col min="13837" max="13837" width="9.42578125" style="1" customWidth="1"/>
    <col min="13838" max="13838" width="13.7109375" style="1" customWidth="1"/>
    <col min="13839" max="13839" width="14.7109375" style="1" customWidth="1"/>
    <col min="13840" max="13840" width="15.85546875" style="1" customWidth="1"/>
    <col min="13841" max="13841" width="14.42578125" style="1" customWidth="1"/>
    <col min="13842" max="13842" width="15.5703125" style="1" customWidth="1"/>
    <col min="13843" max="13843" width="14.28515625" style="1" customWidth="1"/>
    <col min="13844" max="13844" width="16.140625" style="1" customWidth="1"/>
    <col min="13845" max="13845" width="17.28515625" style="1" customWidth="1"/>
    <col min="13846" max="13846" width="16.5703125" style="1" customWidth="1"/>
    <col min="13847" max="13847" width="16.85546875" style="1" customWidth="1"/>
    <col min="13848" max="13848" width="16.5703125" style="1" customWidth="1"/>
    <col min="13849" max="13849" width="12.85546875" style="1" customWidth="1"/>
    <col min="13850" max="13850" width="12.42578125" style="1" customWidth="1"/>
    <col min="13851" max="13853" width="15.42578125" style="1" customWidth="1"/>
    <col min="13854" max="13858" width="13.7109375" style="1" customWidth="1"/>
    <col min="13859" max="13862" width="12.42578125" style="1" customWidth="1"/>
    <col min="13863" max="13865" width="13.7109375" style="1" customWidth="1"/>
    <col min="13866" max="13867" width="15" style="1" customWidth="1"/>
    <col min="13868" max="13868" width="20" style="1" customWidth="1"/>
    <col min="13869" max="13869" width="1.85546875" style="1" customWidth="1"/>
    <col min="13870" max="13870" width="22.140625" style="1" customWidth="1"/>
    <col min="13871" max="13871" width="17" style="1" customWidth="1"/>
    <col min="13872" max="13873" width="8.7109375" style="1"/>
    <col min="13874" max="13874" width="34" style="1" customWidth="1"/>
    <col min="13875" max="13875" width="21.140625" style="1" customWidth="1"/>
    <col min="13876" max="13876" width="17.5703125" style="1" customWidth="1"/>
    <col min="13877" max="13877" width="15" style="1" customWidth="1"/>
    <col min="13878" max="13878" width="9.28515625" style="1" bestFit="1" customWidth="1"/>
    <col min="13879" max="13879" width="31.140625" style="1" customWidth="1"/>
    <col min="13880" max="13880" width="17.28515625" style="1" customWidth="1"/>
    <col min="13881" max="13881" width="18" style="1" customWidth="1"/>
    <col min="13882" max="13882" width="13.42578125" style="1" customWidth="1"/>
    <col min="13883" max="13883" width="8.7109375" style="1"/>
    <col min="13884" max="13884" width="31.5703125" style="1" customWidth="1"/>
    <col min="13885" max="13885" width="17" style="1" customWidth="1"/>
    <col min="13886" max="13886" width="19.85546875" style="1" customWidth="1"/>
    <col min="13887" max="13887" width="20.85546875" style="1" customWidth="1"/>
    <col min="13888" max="14088" width="8.7109375" style="1"/>
    <col min="14089" max="14089" width="3.140625" style="1" bestFit="1" customWidth="1"/>
    <col min="14090" max="14090" width="2.5703125" style="1" bestFit="1" customWidth="1"/>
    <col min="14091" max="14091" width="3.5703125" style="1" bestFit="1" customWidth="1"/>
    <col min="14092" max="14092" width="4.5703125" style="1" bestFit="1" customWidth="1"/>
    <col min="14093" max="14093" width="9.42578125" style="1" customWidth="1"/>
    <col min="14094" max="14094" width="13.7109375" style="1" customWidth="1"/>
    <col min="14095" max="14095" width="14.7109375" style="1" customWidth="1"/>
    <col min="14096" max="14096" width="15.85546875" style="1" customWidth="1"/>
    <col min="14097" max="14097" width="14.42578125" style="1" customWidth="1"/>
    <col min="14098" max="14098" width="15.5703125" style="1" customWidth="1"/>
    <col min="14099" max="14099" width="14.28515625" style="1" customWidth="1"/>
    <col min="14100" max="14100" width="16.140625" style="1" customWidth="1"/>
    <col min="14101" max="14101" width="17.28515625" style="1" customWidth="1"/>
    <col min="14102" max="14102" width="16.5703125" style="1" customWidth="1"/>
    <col min="14103" max="14103" width="16.85546875" style="1" customWidth="1"/>
    <col min="14104" max="14104" width="16.5703125" style="1" customWidth="1"/>
    <col min="14105" max="14105" width="12.85546875" style="1" customWidth="1"/>
    <col min="14106" max="14106" width="12.42578125" style="1" customWidth="1"/>
    <col min="14107" max="14109" width="15.42578125" style="1" customWidth="1"/>
    <col min="14110" max="14114" width="13.7109375" style="1" customWidth="1"/>
    <col min="14115" max="14118" width="12.42578125" style="1" customWidth="1"/>
    <col min="14119" max="14121" width="13.7109375" style="1" customWidth="1"/>
    <col min="14122" max="14123" width="15" style="1" customWidth="1"/>
    <col min="14124" max="14124" width="20" style="1" customWidth="1"/>
    <col min="14125" max="14125" width="1.85546875" style="1" customWidth="1"/>
    <col min="14126" max="14126" width="22.140625" style="1" customWidth="1"/>
    <col min="14127" max="14127" width="17" style="1" customWidth="1"/>
    <col min="14128" max="14129" width="8.7109375" style="1"/>
    <col min="14130" max="14130" width="34" style="1" customWidth="1"/>
    <col min="14131" max="14131" width="21.140625" style="1" customWidth="1"/>
    <col min="14132" max="14132" width="17.5703125" style="1" customWidth="1"/>
    <col min="14133" max="14133" width="15" style="1" customWidth="1"/>
    <col min="14134" max="14134" width="9.28515625" style="1" bestFit="1" customWidth="1"/>
    <col min="14135" max="14135" width="31.140625" style="1" customWidth="1"/>
    <col min="14136" max="14136" width="17.28515625" style="1" customWidth="1"/>
    <col min="14137" max="14137" width="18" style="1" customWidth="1"/>
    <col min="14138" max="14138" width="13.42578125" style="1" customWidth="1"/>
    <col min="14139" max="14139" width="8.7109375" style="1"/>
    <col min="14140" max="14140" width="31.5703125" style="1" customWidth="1"/>
    <col min="14141" max="14141" width="17" style="1" customWidth="1"/>
    <col min="14142" max="14142" width="19.85546875" style="1" customWidth="1"/>
    <col min="14143" max="14143" width="20.85546875" style="1" customWidth="1"/>
    <col min="14144" max="14344" width="8.7109375" style="1"/>
    <col min="14345" max="14345" width="3.140625" style="1" bestFit="1" customWidth="1"/>
    <col min="14346" max="14346" width="2.5703125" style="1" bestFit="1" customWidth="1"/>
    <col min="14347" max="14347" width="3.5703125" style="1" bestFit="1" customWidth="1"/>
    <col min="14348" max="14348" width="4.5703125" style="1" bestFit="1" customWidth="1"/>
    <col min="14349" max="14349" width="9.42578125" style="1" customWidth="1"/>
    <col min="14350" max="14350" width="13.7109375" style="1" customWidth="1"/>
    <col min="14351" max="14351" width="14.7109375" style="1" customWidth="1"/>
    <col min="14352" max="14352" width="15.85546875" style="1" customWidth="1"/>
    <col min="14353" max="14353" width="14.42578125" style="1" customWidth="1"/>
    <col min="14354" max="14354" width="15.5703125" style="1" customWidth="1"/>
    <col min="14355" max="14355" width="14.28515625" style="1" customWidth="1"/>
    <col min="14356" max="14356" width="16.140625" style="1" customWidth="1"/>
    <col min="14357" max="14357" width="17.28515625" style="1" customWidth="1"/>
    <col min="14358" max="14358" width="16.5703125" style="1" customWidth="1"/>
    <col min="14359" max="14359" width="16.85546875" style="1" customWidth="1"/>
    <col min="14360" max="14360" width="16.5703125" style="1" customWidth="1"/>
    <col min="14361" max="14361" width="12.85546875" style="1" customWidth="1"/>
    <col min="14362" max="14362" width="12.42578125" style="1" customWidth="1"/>
    <col min="14363" max="14365" width="15.42578125" style="1" customWidth="1"/>
    <col min="14366" max="14370" width="13.7109375" style="1" customWidth="1"/>
    <col min="14371" max="14374" width="12.42578125" style="1" customWidth="1"/>
    <col min="14375" max="14377" width="13.7109375" style="1" customWidth="1"/>
    <col min="14378" max="14379" width="15" style="1" customWidth="1"/>
    <col min="14380" max="14380" width="20" style="1" customWidth="1"/>
    <col min="14381" max="14381" width="1.85546875" style="1" customWidth="1"/>
    <col min="14382" max="14382" width="22.140625" style="1" customWidth="1"/>
    <col min="14383" max="14383" width="17" style="1" customWidth="1"/>
    <col min="14384" max="14385" width="8.7109375" style="1"/>
    <col min="14386" max="14386" width="34" style="1" customWidth="1"/>
    <col min="14387" max="14387" width="21.140625" style="1" customWidth="1"/>
    <col min="14388" max="14388" width="17.5703125" style="1" customWidth="1"/>
    <col min="14389" max="14389" width="15" style="1" customWidth="1"/>
    <col min="14390" max="14390" width="9.28515625" style="1" bestFit="1" customWidth="1"/>
    <col min="14391" max="14391" width="31.140625" style="1" customWidth="1"/>
    <col min="14392" max="14392" width="17.28515625" style="1" customWidth="1"/>
    <col min="14393" max="14393" width="18" style="1" customWidth="1"/>
    <col min="14394" max="14394" width="13.42578125" style="1" customWidth="1"/>
    <col min="14395" max="14395" width="8.7109375" style="1"/>
    <col min="14396" max="14396" width="31.5703125" style="1" customWidth="1"/>
    <col min="14397" max="14397" width="17" style="1" customWidth="1"/>
    <col min="14398" max="14398" width="19.85546875" style="1" customWidth="1"/>
    <col min="14399" max="14399" width="20.85546875" style="1" customWidth="1"/>
    <col min="14400" max="14600" width="8.7109375" style="1"/>
    <col min="14601" max="14601" width="3.140625" style="1" bestFit="1" customWidth="1"/>
    <col min="14602" max="14602" width="2.5703125" style="1" bestFit="1" customWidth="1"/>
    <col min="14603" max="14603" width="3.5703125" style="1" bestFit="1" customWidth="1"/>
    <col min="14604" max="14604" width="4.5703125" style="1" bestFit="1" customWidth="1"/>
    <col min="14605" max="14605" width="9.42578125" style="1" customWidth="1"/>
    <col min="14606" max="14606" width="13.7109375" style="1" customWidth="1"/>
    <col min="14607" max="14607" width="14.7109375" style="1" customWidth="1"/>
    <col min="14608" max="14608" width="15.85546875" style="1" customWidth="1"/>
    <col min="14609" max="14609" width="14.42578125" style="1" customWidth="1"/>
    <col min="14610" max="14610" width="15.5703125" style="1" customWidth="1"/>
    <col min="14611" max="14611" width="14.28515625" style="1" customWidth="1"/>
    <col min="14612" max="14612" width="16.140625" style="1" customWidth="1"/>
    <col min="14613" max="14613" width="17.28515625" style="1" customWidth="1"/>
    <col min="14614" max="14614" width="16.5703125" style="1" customWidth="1"/>
    <col min="14615" max="14615" width="16.85546875" style="1" customWidth="1"/>
    <col min="14616" max="14616" width="16.5703125" style="1" customWidth="1"/>
    <col min="14617" max="14617" width="12.85546875" style="1" customWidth="1"/>
    <col min="14618" max="14618" width="12.42578125" style="1" customWidth="1"/>
    <col min="14619" max="14621" width="15.42578125" style="1" customWidth="1"/>
    <col min="14622" max="14626" width="13.7109375" style="1" customWidth="1"/>
    <col min="14627" max="14630" width="12.42578125" style="1" customWidth="1"/>
    <col min="14631" max="14633" width="13.7109375" style="1" customWidth="1"/>
    <col min="14634" max="14635" width="15" style="1" customWidth="1"/>
    <col min="14636" max="14636" width="20" style="1" customWidth="1"/>
    <col min="14637" max="14637" width="1.85546875" style="1" customWidth="1"/>
    <col min="14638" max="14638" width="22.140625" style="1" customWidth="1"/>
    <col min="14639" max="14639" width="17" style="1" customWidth="1"/>
    <col min="14640" max="14641" width="8.7109375" style="1"/>
    <col min="14642" max="14642" width="34" style="1" customWidth="1"/>
    <col min="14643" max="14643" width="21.140625" style="1" customWidth="1"/>
    <col min="14644" max="14644" width="17.5703125" style="1" customWidth="1"/>
    <col min="14645" max="14645" width="15" style="1" customWidth="1"/>
    <col min="14646" max="14646" width="9.28515625" style="1" bestFit="1" customWidth="1"/>
    <col min="14647" max="14647" width="31.140625" style="1" customWidth="1"/>
    <col min="14648" max="14648" width="17.28515625" style="1" customWidth="1"/>
    <col min="14649" max="14649" width="18" style="1" customWidth="1"/>
    <col min="14650" max="14650" width="13.42578125" style="1" customWidth="1"/>
    <col min="14651" max="14651" width="8.7109375" style="1"/>
    <col min="14652" max="14652" width="31.5703125" style="1" customWidth="1"/>
    <col min="14653" max="14653" width="17" style="1" customWidth="1"/>
    <col min="14654" max="14654" width="19.85546875" style="1" customWidth="1"/>
    <col min="14655" max="14655" width="20.85546875" style="1" customWidth="1"/>
    <col min="14656" max="14856" width="8.7109375" style="1"/>
    <col min="14857" max="14857" width="3.140625" style="1" bestFit="1" customWidth="1"/>
    <col min="14858" max="14858" width="2.5703125" style="1" bestFit="1" customWidth="1"/>
    <col min="14859" max="14859" width="3.5703125" style="1" bestFit="1" customWidth="1"/>
    <col min="14860" max="14860" width="4.5703125" style="1" bestFit="1" customWidth="1"/>
    <col min="14861" max="14861" width="9.42578125" style="1" customWidth="1"/>
    <col min="14862" max="14862" width="13.7109375" style="1" customWidth="1"/>
    <col min="14863" max="14863" width="14.7109375" style="1" customWidth="1"/>
    <col min="14864" max="14864" width="15.85546875" style="1" customWidth="1"/>
    <col min="14865" max="14865" width="14.42578125" style="1" customWidth="1"/>
    <col min="14866" max="14866" width="15.5703125" style="1" customWidth="1"/>
    <col min="14867" max="14867" width="14.28515625" style="1" customWidth="1"/>
    <col min="14868" max="14868" width="16.140625" style="1" customWidth="1"/>
    <col min="14869" max="14869" width="17.28515625" style="1" customWidth="1"/>
    <col min="14870" max="14870" width="16.5703125" style="1" customWidth="1"/>
    <col min="14871" max="14871" width="16.85546875" style="1" customWidth="1"/>
    <col min="14872" max="14872" width="16.5703125" style="1" customWidth="1"/>
    <col min="14873" max="14873" width="12.85546875" style="1" customWidth="1"/>
    <col min="14874" max="14874" width="12.42578125" style="1" customWidth="1"/>
    <col min="14875" max="14877" width="15.42578125" style="1" customWidth="1"/>
    <col min="14878" max="14882" width="13.7109375" style="1" customWidth="1"/>
    <col min="14883" max="14886" width="12.42578125" style="1" customWidth="1"/>
    <col min="14887" max="14889" width="13.7109375" style="1" customWidth="1"/>
    <col min="14890" max="14891" width="15" style="1" customWidth="1"/>
    <col min="14892" max="14892" width="20" style="1" customWidth="1"/>
    <col min="14893" max="14893" width="1.85546875" style="1" customWidth="1"/>
    <col min="14894" max="14894" width="22.140625" style="1" customWidth="1"/>
    <col min="14895" max="14895" width="17" style="1" customWidth="1"/>
    <col min="14896" max="14897" width="8.7109375" style="1"/>
    <col min="14898" max="14898" width="34" style="1" customWidth="1"/>
    <col min="14899" max="14899" width="21.140625" style="1" customWidth="1"/>
    <col min="14900" max="14900" width="17.5703125" style="1" customWidth="1"/>
    <col min="14901" max="14901" width="15" style="1" customWidth="1"/>
    <col min="14902" max="14902" width="9.28515625" style="1" bestFit="1" customWidth="1"/>
    <col min="14903" max="14903" width="31.140625" style="1" customWidth="1"/>
    <col min="14904" max="14904" width="17.28515625" style="1" customWidth="1"/>
    <col min="14905" max="14905" width="18" style="1" customWidth="1"/>
    <col min="14906" max="14906" width="13.42578125" style="1" customWidth="1"/>
    <col min="14907" max="14907" width="8.7109375" style="1"/>
    <col min="14908" max="14908" width="31.5703125" style="1" customWidth="1"/>
    <col min="14909" max="14909" width="17" style="1" customWidth="1"/>
    <col min="14910" max="14910" width="19.85546875" style="1" customWidth="1"/>
    <col min="14911" max="14911" width="20.85546875" style="1" customWidth="1"/>
    <col min="14912" max="15112" width="8.7109375" style="1"/>
    <col min="15113" max="15113" width="3.140625" style="1" bestFit="1" customWidth="1"/>
    <col min="15114" max="15114" width="2.5703125" style="1" bestFit="1" customWidth="1"/>
    <col min="15115" max="15115" width="3.5703125" style="1" bestFit="1" customWidth="1"/>
    <col min="15116" max="15116" width="4.5703125" style="1" bestFit="1" customWidth="1"/>
    <col min="15117" max="15117" width="9.42578125" style="1" customWidth="1"/>
    <col min="15118" max="15118" width="13.7109375" style="1" customWidth="1"/>
    <col min="15119" max="15119" width="14.7109375" style="1" customWidth="1"/>
    <col min="15120" max="15120" width="15.85546875" style="1" customWidth="1"/>
    <col min="15121" max="15121" width="14.42578125" style="1" customWidth="1"/>
    <col min="15122" max="15122" width="15.5703125" style="1" customWidth="1"/>
    <col min="15123" max="15123" width="14.28515625" style="1" customWidth="1"/>
    <col min="15124" max="15124" width="16.140625" style="1" customWidth="1"/>
    <col min="15125" max="15125" width="17.28515625" style="1" customWidth="1"/>
    <col min="15126" max="15126" width="16.5703125" style="1" customWidth="1"/>
    <col min="15127" max="15127" width="16.85546875" style="1" customWidth="1"/>
    <col min="15128" max="15128" width="16.5703125" style="1" customWidth="1"/>
    <col min="15129" max="15129" width="12.85546875" style="1" customWidth="1"/>
    <col min="15130" max="15130" width="12.42578125" style="1" customWidth="1"/>
    <col min="15131" max="15133" width="15.42578125" style="1" customWidth="1"/>
    <col min="15134" max="15138" width="13.7109375" style="1" customWidth="1"/>
    <col min="15139" max="15142" width="12.42578125" style="1" customWidth="1"/>
    <col min="15143" max="15145" width="13.7109375" style="1" customWidth="1"/>
    <col min="15146" max="15147" width="15" style="1" customWidth="1"/>
    <col min="15148" max="15148" width="20" style="1" customWidth="1"/>
    <col min="15149" max="15149" width="1.85546875" style="1" customWidth="1"/>
    <col min="15150" max="15150" width="22.140625" style="1" customWidth="1"/>
    <col min="15151" max="15151" width="17" style="1" customWidth="1"/>
    <col min="15152" max="15153" width="8.7109375" style="1"/>
    <col min="15154" max="15154" width="34" style="1" customWidth="1"/>
    <col min="15155" max="15155" width="21.140625" style="1" customWidth="1"/>
    <col min="15156" max="15156" width="17.5703125" style="1" customWidth="1"/>
    <col min="15157" max="15157" width="15" style="1" customWidth="1"/>
    <col min="15158" max="15158" width="9.28515625" style="1" bestFit="1" customWidth="1"/>
    <col min="15159" max="15159" width="31.140625" style="1" customWidth="1"/>
    <col min="15160" max="15160" width="17.28515625" style="1" customWidth="1"/>
    <col min="15161" max="15161" width="18" style="1" customWidth="1"/>
    <col min="15162" max="15162" width="13.42578125" style="1" customWidth="1"/>
    <col min="15163" max="15163" width="8.7109375" style="1"/>
    <col min="15164" max="15164" width="31.5703125" style="1" customWidth="1"/>
    <col min="15165" max="15165" width="17" style="1" customWidth="1"/>
    <col min="15166" max="15166" width="19.85546875" style="1" customWidth="1"/>
    <col min="15167" max="15167" width="20.85546875" style="1" customWidth="1"/>
    <col min="15168" max="15368" width="8.7109375" style="1"/>
    <col min="15369" max="15369" width="3.140625" style="1" bestFit="1" customWidth="1"/>
    <col min="15370" max="15370" width="2.5703125" style="1" bestFit="1" customWidth="1"/>
    <col min="15371" max="15371" width="3.5703125" style="1" bestFit="1" customWidth="1"/>
    <col min="15372" max="15372" width="4.5703125" style="1" bestFit="1" customWidth="1"/>
    <col min="15373" max="15373" width="9.42578125" style="1" customWidth="1"/>
    <col min="15374" max="15374" width="13.7109375" style="1" customWidth="1"/>
    <col min="15375" max="15375" width="14.7109375" style="1" customWidth="1"/>
    <col min="15376" max="15376" width="15.85546875" style="1" customWidth="1"/>
    <col min="15377" max="15377" width="14.42578125" style="1" customWidth="1"/>
    <col min="15378" max="15378" width="15.5703125" style="1" customWidth="1"/>
    <col min="15379" max="15379" width="14.28515625" style="1" customWidth="1"/>
    <col min="15380" max="15380" width="16.140625" style="1" customWidth="1"/>
    <col min="15381" max="15381" width="17.28515625" style="1" customWidth="1"/>
    <col min="15382" max="15382" width="16.5703125" style="1" customWidth="1"/>
    <col min="15383" max="15383" width="16.85546875" style="1" customWidth="1"/>
    <col min="15384" max="15384" width="16.5703125" style="1" customWidth="1"/>
    <col min="15385" max="15385" width="12.85546875" style="1" customWidth="1"/>
    <col min="15386" max="15386" width="12.42578125" style="1" customWidth="1"/>
    <col min="15387" max="15389" width="15.42578125" style="1" customWidth="1"/>
    <col min="15390" max="15394" width="13.7109375" style="1" customWidth="1"/>
    <col min="15395" max="15398" width="12.42578125" style="1" customWidth="1"/>
    <col min="15399" max="15401" width="13.7109375" style="1" customWidth="1"/>
    <col min="15402" max="15403" width="15" style="1" customWidth="1"/>
    <col min="15404" max="15404" width="20" style="1" customWidth="1"/>
    <col min="15405" max="15405" width="1.85546875" style="1" customWidth="1"/>
    <col min="15406" max="15406" width="22.140625" style="1" customWidth="1"/>
    <col min="15407" max="15407" width="17" style="1" customWidth="1"/>
    <col min="15408" max="15409" width="8.7109375" style="1"/>
    <col min="15410" max="15410" width="34" style="1" customWidth="1"/>
    <col min="15411" max="15411" width="21.140625" style="1" customWidth="1"/>
    <col min="15412" max="15412" width="17.5703125" style="1" customWidth="1"/>
    <col min="15413" max="15413" width="15" style="1" customWidth="1"/>
    <col min="15414" max="15414" width="9.28515625" style="1" bestFit="1" customWidth="1"/>
    <col min="15415" max="15415" width="31.140625" style="1" customWidth="1"/>
    <col min="15416" max="15416" width="17.28515625" style="1" customWidth="1"/>
    <col min="15417" max="15417" width="18" style="1" customWidth="1"/>
    <col min="15418" max="15418" width="13.42578125" style="1" customWidth="1"/>
    <col min="15419" max="15419" width="8.7109375" style="1"/>
    <col min="15420" max="15420" width="31.5703125" style="1" customWidth="1"/>
    <col min="15421" max="15421" width="17" style="1" customWidth="1"/>
    <col min="15422" max="15422" width="19.85546875" style="1" customWidth="1"/>
    <col min="15423" max="15423" width="20.85546875" style="1" customWidth="1"/>
    <col min="15424" max="15624" width="8.7109375" style="1"/>
    <col min="15625" max="15625" width="3.140625" style="1" bestFit="1" customWidth="1"/>
    <col min="15626" max="15626" width="2.5703125" style="1" bestFit="1" customWidth="1"/>
    <col min="15627" max="15627" width="3.5703125" style="1" bestFit="1" customWidth="1"/>
    <col min="15628" max="15628" width="4.5703125" style="1" bestFit="1" customWidth="1"/>
    <col min="15629" max="15629" width="9.42578125" style="1" customWidth="1"/>
    <col min="15630" max="15630" width="13.7109375" style="1" customWidth="1"/>
    <col min="15631" max="15631" width="14.7109375" style="1" customWidth="1"/>
    <col min="15632" max="15632" width="15.85546875" style="1" customWidth="1"/>
    <col min="15633" max="15633" width="14.42578125" style="1" customWidth="1"/>
    <col min="15634" max="15634" width="15.5703125" style="1" customWidth="1"/>
    <col min="15635" max="15635" width="14.28515625" style="1" customWidth="1"/>
    <col min="15636" max="15636" width="16.140625" style="1" customWidth="1"/>
    <col min="15637" max="15637" width="17.28515625" style="1" customWidth="1"/>
    <col min="15638" max="15638" width="16.5703125" style="1" customWidth="1"/>
    <col min="15639" max="15639" width="16.85546875" style="1" customWidth="1"/>
    <col min="15640" max="15640" width="16.5703125" style="1" customWidth="1"/>
    <col min="15641" max="15641" width="12.85546875" style="1" customWidth="1"/>
    <col min="15642" max="15642" width="12.42578125" style="1" customWidth="1"/>
    <col min="15643" max="15645" width="15.42578125" style="1" customWidth="1"/>
    <col min="15646" max="15650" width="13.7109375" style="1" customWidth="1"/>
    <col min="15651" max="15654" width="12.42578125" style="1" customWidth="1"/>
    <col min="15655" max="15657" width="13.7109375" style="1" customWidth="1"/>
    <col min="15658" max="15659" width="15" style="1" customWidth="1"/>
    <col min="15660" max="15660" width="20" style="1" customWidth="1"/>
    <col min="15661" max="15661" width="1.85546875" style="1" customWidth="1"/>
    <col min="15662" max="15662" width="22.140625" style="1" customWidth="1"/>
    <col min="15663" max="15663" width="17" style="1" customWidth="1"/>
    <col min="15664" max="15665" width="8.7109375" style="1"/>
    <col min="15666" max="15666" width="34" style="1" customWidth="1"/>
    <col min="15667" max="15667" width="21.140625" style="1" customWidth="1"/>
    <col min="15668" max="15668" width="17.5703125" style="1" customWidth="1"/>
    <col min="15669" max="15669" width="15" style="1" customWidth="1"/>
    <col min="15670" max="15670" width="9.28515625" style="1" bestFit="1" customWidth="1"/>
    <col min="15671" max="15671" width="31.140625" style="1" customWidth="1"/>
    <col min="15672" max="15672" width="17.28515625" style="1" customWidth="1"/>
    <col min="15673" max="15673" width="18" style="1" customWidth="1"/>
    <col min="15674" max="15674" width="13.42578125" style="1" customWidth="1"/>
    <col min="15675" max="15675" width="8.7109375" style="1"/>
    <col min="15676" max="15676" width="31.5703125" style="1" customWidth="1"/>
    <col min="15677" max="15677" width="17" style="1" customWidth="1"/>
    <col min="15678" max="15678" width="19.85546875" style="1" customWidth="1"/>
    <col min="15679" max="15679" width="20.85546875" style="1" customWidth="1"/>
    <col min="15680" max="15880" width="8.7109375" style="1"/>
    <col min="15881" max="15881" width="3.140625" style="1" bestFit="1" customWidth="1"/>
    <col min="15882" max="15882" width="2.5703125" style="1" bestFit="1" customWidth="1"/>
    <col min="15883" max="15883" width="3.5703125" style="1" bestFit="1" customWidth="1"/>
    <col min="15884" max="15884" width="4.5703125" style="1" bestFit="1" customWidth="1"/>
    <col min="15885" max="15885" width="9.42578125" style="1" customWidth="1"/>
    <col min="15886" max="15886" width="13.7109375" style="1" customWidth="1"/>
    <col min="15887" max="15887" width="14.7109375" style="1" customWidth="1"/>
    <col min="15888" max="15888" width="15.85546875" style="1" customWidth="1"/>
    <col min="15889" max="15889" width="14.42578125" style="1" customWidth="1"/>
    <col min="15890" max="15890" width="15.5703125" style="1" customWidth="1"/>
    <col min="15891" max="15891" width="14.28515625" style="1" customWidth="1"/>
    <col min="15892" max="15892" width="16.140625" style="1" customWidth="1"/>
    <col min="15893" max="15893" width="17.28515625" style="1" customWidth="1"/>
    <col min="15894" max="15894" width="16.5703125" style="1" customWidth="1"/>
    <col min="15895" max="15895" width="16.85546875" style="1" customWidth="1"/>
    <col min="15896" max="15896" width="16.5703125" style="1" customWidth="1"/>
    <col min="15897" max="15897" width="12.85546875" style="1" customWidth="1"/>
    <col min="15898" max="15898" width="12.42578125" style="1" customWidth="1"/>
    <col min="15899" max="15901" width="15.42578125" style="1" customWidth="1"/>
    <col min="15902" max="15906" width="13.7109375" style="1" customWidth="1"/>
    <col min="15907" max="15910" width="12.42578125" style="1" customWidth="1"/>
    <col min="15911" max="15913" width="13.7109375" style="1" customWidth="1"/>
    <col min="15914" max="15915" width="15" style="1" customWidth="1"/>
    <col min="15916" max="15916" width="20" style="1" customWidth="1"/>
    <col min="15917" max="15917" width="1.85546875" style="1" customWidth="1"/>
    <col min="15918" max="15918" width="22.140625" style="1" customWidth="1"/>
    <col min="15919" max="15919" width="17" style="1" customWidth="1"/>
    <col min="15920" max="15921" width="8.7109375" style="1"/>
    <col min="15922" max="15922" width="34" style="1" customWidth="1"/>
    <col min="15923" max="15923" width="21.140625" style="1" customWidth="1"/>
    <col min="15924" max="15924" width="17.5703125" style="1" customWidth="1"/>
    <col min="15925" max="15925" width="15" style="1" customWidth="1"/>
    <col min="15926" max="15926" width="9.28515625" style="1" bestFit="1" customWidth="1"/>
    <col min="15927" max="15927" width="31.140625" style="1" customWidth="1"/>
    <col min="15928" max="15928" width="17.28515625" style="1" customWidth="1"/>
    <col min="15929" max="15929" width="18" style="1" customWidth="1"/>
    <col min="15930" max="15930" width="13.42578125" style="1" customWidth="1"/>
    <col min="15931" max="15931" width="8.7109375" style="1"/>
    <col min="15932" max="15932" width="31.5703125" style="1" customWidth="1"/>
    <col min="15933" max="15933" width="17" style="1" customWidth="1"/>
    <col min="15934" max="15934" width="19.85546875" style="1" customWidth="1"/>
    <col min="15935" max="15935" width="20.85546875" style="1" customWidth="1"/>
    <col min="15936" max="16136" width="8.7109375" style="1"/>
    <col min="16137" max="16137" width="3.140625" style="1" bestFit="1" customWidth="1"/>
    <col min="16138" max="16138" width="2.5703125" style="1" bestFit="1" customWidth="1"/>
    <col min="16139" max="16139" width="3.5703125" style="1" bestFit="1" customWidth="1"/>
    <col min="16140" max="16140" width="4.5703125" style="1" bestFit="1" customWidth="1"/>
    <col min="16141" max="16141" width="9.42578125" style="1" customWidth="1"/>
    <col min="16142" max="16142" width="13.7109375" style="1" customWidth="1"/>
    <col min="16143" max="16143" width="14.7109375" style="1" customWidth="1"/>
    <col min="16144" max="16144" width="15.85546875" style="1" customWidth="1"/>
    <col min="16145" max="16145" width="14.42578125" style="1" customWidth="1"/>
    <col min="16146" max="16146" width="15.5703125" style="1" customWidth="1"/>
    <col min="16147" max="16147" width="14.28515625" style="1" customWidth="1"/>
    <col min="16148" max="16148" width="16.140625" style="1" customWidth="1"/>
    <col min="16149" max="16149" width="17.28515625" style="1" customWidth="1"/>
    <col min="16150" max="16150" width="16.5703125" style="1" customWidth="1"/>
    <col min="16151" max="16151" width="16.85546875" style="1" customWidth="1"/>
    <col min="16152" max="16152" width="16.5703125" style="1" customWidth="1"/>
    <col min="16153" max="16153" width="12.85546875" style="1" customWidth="1"/>
    <col min="16154" max="16154" width="12.42578125" style="1" customWidth="1"/>
    <col min="16155" max="16157" width="15.42578125" style="1" customWidth="1"/>
    <col min="16158" max="16162" width="13.7109375" style="1" customWidth="1"/>
    <col min="16163" max="16166" width="12.42578125" style="1" customWidth="1"/>
    <col min="16167" max="16169" width="13.7109375" style="1" customWidth="1"/>
    <col min="16170" max="16171" width="15" style="1" customWidth="1"/>
    <col min="16172" max="16172" width="20" style="1" customWidth="1"/>
    <col min="16173" max="16173" width="1.85546875" style="1" customWidth="1"/>
    <col min="16174" max="16174" width="22.140625" style="1" customWidth="1"/>
    <col min="16175" max="16175" width="17" style="1" customWidth="1"/>
    <col min="16176" max="16177" width="8.7109375" style="1"/>
    <col min="16178" max="16178" width="34" style="1" customWidth="1"/>
    <col min="16179" max="16179" width="21.140625" style="1" customWidth="1"/>
    <col min="16180" max="16180" width="17.5703125" style="1" customWidth="1"/>
    <col min="16181" max="16181" width="15" style="1" customWidth="1"/>
    <col min="16182" max="16182" width="9.28515625" style="1" bestFit="1" customWidth="1"/>
    <col min="16183" max="16183" width="31.140625" style="1" customWidth="1"/>
    <col min="16184" max="16184" width="17.28515625" style="1" customWidth="1"/>
    <col min="16185" max="16185" width="18" style="1" customWidth="1"/>
    <col min="16186" max="16186" width="13.42578125" style="1" customWidth="1"/>
    <col min="16187" max="16187" width="8.7109375" style="1"/>
    <col min="16188" max="16188" width="31.5703125" style="1" customWidth="1"/>
    <col min="16189" max="16189" width="17" style="1" customWidth="1"/>
    <col min="16190" max="16190" width="19.85546875" style="1" customWidth="1"/>
    <col min="16191" max="16191" width="20.85546875" style="1" customWidth="1"/>
    <col min="16192" max="16384" width="8.7109375" style="1"/>
  </cols>
  <sheetData>
    <row r="9" spans="9:44">
      <c r="N9" s="2"/>
      <c r="O9" s="2"/>
      <c r="P9" s="2"/>
      <c r="Q9" s="2"/>
      <c r="R9" s="2"/>
      <c r="S9" s="2"/>
      <c r="T9" s="2"/>
      <c r="U9" s="2"/>
      <c r="V9" s="2"/>
    </row>
    <row r="10" spans="9:44" ht="25.5">
      <c r="N10" s="267" t="s">
        <v>0</v>
      </c>
      <c r="O10" s="267"/>
      <c r="P10" s="267"/>
      <c r="Q10" s="267"/>
      <c r="R10" s="267"/>
      <c r="S10" s="267"/>
      <c r="T10" s="267"/>
      <c r="U10" s="267"/>
      <c r="V10" s="267"/>
      <c r="W10" s="267"/>
      <c r="X10" s="267"/>
    </row>
    <row r="12" spans="9:44" s="3" customFormat="1" ht="30" customHeight="1">
      <c r="I12" s="4"/>
      <c r="J12" s="4"/>
      <c r="K12" s="4"/>
      <c r="L12" s="4"/>
      <c r="M12" s="4"/>
      <c r="N12" s="268" t="s">
        <v>1</v>
      </c>
      <c r="O12" s="268"/>
      <c r="P12" s="268"/>
      <c r="Q12" s="268"/>
      <c r="R12" s="268"/>
      <c r="S12" s="268"/>
      <c r="T12" s="268"/>
      <c r="U12" s="268"/>
      <c r="V12" s="268"/>
      <c r="W12" s="268"/>
      <c r="AC12" s="269" t="s">
        <v>2</v>
      </c>
      <c r="AD12" s="269"/>
      <c r="AE12" s="269"/>
      <c r="AJ12" s="5"/>
      <c r="AK12" s="5"/>
      <c r="AO12" s="5"/>
    </row>
    <row r="13" spans="9:44" s="3" customFormat="1" ht="16.5" customHeight="1">
      <c r="I13" s="4"/>
      <c r="J13" s="4"/>
      <c r="K13" s="4"/>
      <c r="L13" s="4"/>
      <c r="M13" s="4"/>
      <c r="N13" s="6"/>
      <c r="O13" s="6"/>
      <c r="P13" s="6"/>
      <c r="Q13" s="6"/>
      <c r="R13" s="6"/>
      <c r="S13" s="6"/>
      <c r="T13" s="6"/>
      <c r="U13" s="6"/>
      <c r="V13" s="6"/>
      <c r="W13" s="6"/>
      <c r="AJ13" s="5"/>
      <c r="AK13" s="5"/>
      <c r="AO13" s="5"/>
    </row>
    <row r="14" spans="9:44" s="3" customFormat="1" ht="24" customHeight="1">
      <c r="K14" s="7"/>
      <c r="L14" s="8"/>
      <c r="M14" s="9"/>
      <c r="N14" s="270" t="s">
        <v>3</v>
      </c>
      <c r="O14" s="270"/>
      <c r="P14" s="270"/>
      <c r="Q14" s="270"/>
      <c r="R14" s="270"/>
      <c r="S14" s="270"/>
      <c r="T14" s="270"/>
      <c r="U14" s="270"/>
      <c r="V14" s="270"/>
      <c r="W14" s="270"/>
      <c r="X14" s="10"/>
      <c r="Y14" s="10"/>
      <c r="Z14" s="10"/>
      <c r="AA14" s="10"/>
      <c r="AB14" s="10"/>
      <c r="AC14" s="11"/>
      <c r="AJ14" s="5"/>
      <c r="AK14" s="5"/>
      <c r="AL14" s="12"/>
      <c r="AM14" s="271" t="s">
        <v>26</v>
      </c>
      <c r="AN14" s="271"/>
      <c r="AO14" s="271"/>
      <c r="AP14" s="271"/>
      <c r="AQ14" s="271"/>
      <c r="AR14" s="271"/>
    </row>
    <row r="15" spans="9:44" ht="15" customHeight="1">
      <c r="I15" s="260" t="s">
        <v>4</v>
      </c>
      <c r="J15" s="260" t="s">
        <v>5</v>
      </c>
      <c r="K15" s="260" t="s">
        <v>6</v>
      </c>
      <c r="L15" s="260" t="s">
        <v>7</v>
      </c>
      <c r="M15" s="13"/>
      <c r="N15" s="272" t="s">
        <v>8</v>
      </c>
      <c r="O15" s="14">
        <v>1000</v>
      </c>
      <c r="P15" s="14"/>
      <c r="Q15" s="15"/>
      <c r="R15" s="14">
        <v>2000</v>
      </c>
      <c r="S15" s="14"/>
      <c r="T15" s="15"/>
      <c r="U15" s="14">
        <v>3000</v>
      </c>
      <c r="V15" s="14"/>
      <c r="W15" s="15"/>
      <c r="X15" s="16">
        <v>4000</v>
      </c>
      <c r="Y15" s="16"/>
      <c r="Z15" s="15"/>
      <c r="AA15" s="16">
        <v>7000</v>
      </c>
      <c r="AB15" s="16"/>
      <c r="AC15" s="15"/>
      <c r="AD15" s="17" t="s">
        <v>9</v>
      </c>
      <c r="AE15" s="17"/>
      <c r="AF15" s="18"/>
      <c r="AG15" s="19">
        <v>5000</v>
      </c>
      <c r="AH15" s="14"/>
      <c r="AI15" s="15"/>
      <c r="AJ15" s="14">
        <v>6000</v>
      </c>
      <c r="AK15" s="14"/>
      <c r="AL15" s="15"/>
      <c r="AM15" s="17" t="s">
        <v>10</v>
      </c>
      <c r="AN15" s="17"/>
      <c r="AO15" s="18"/>
      <c r="AP15" s="20" t="s">
        <v>11</v>
      </c>
      <c r="AQ15" s="20"/>
      <c r="AR15" s="21"/>
    </row>
    <row r="16" spans="9:44" ht="22.5" customHeight="1">
      <c r="I16" s="261"/>
      <c r="J16" s="261"/>
      <c r="K16" s="261"/>
      <c r="L16" s="261"/>
      <c r="M16" s="22" t="s">
        <v>12</v>
      </c>
      <c r="N16" s="273"/>
      <c r="O16" s="23" t="s">
        <v>13</v>
      </c>
      <c r="P16" s="23"/>
      <c r="Q16" s="24"/>
      <c r="R16" s="23" t="s">
        <v>13</v>
      </c>
      <c r="S16" s="23"/>
      <c r="T16" s="24"/>
      <c r="U16" s="23" t="s">
        <v>13</v>
      </c>
      <c r="V16" s="23"/>
      <c r="W16" s="24"/>
      <c r="X16" s="23" t="s">
        <v>13</v>
      </c>
      <c r="Y16" s="23"/>
      <c r="Z16" s="24"/>
      <c r="AA16" s="23" t="s">
        <v>13</v>
      </c>
      <c r="AB16" s="23"/>
      <c r="AC16" s="24"/>
      <c r="AD16" s="25" t="s">
        <v>13</v>
      </c>
      <c r="AE16" s="25"/>
      <c r="AF16" s="26"/>
      <c r="AG16" s="23" t="s">
        <v>13</v>
      </c>
      <c r="AH16" s="23"/>
      <c r="AI16" s="24"/>
      <c r="AJ16" s="23" t="s">
        <v>13</v>
      </c>
      <c r="AK16" s="23"/>
      <c r="AL16" s="24"/>
      <c r="AM16" s="25" t="s">
        <v>13</v>
      </c>
      <c r="AN16" s="25"/>
      <c r="AO16" s="26"/>
      <c r="AP16" s="23" t="s">
        <v>13</v>
      </c>
      <c r="AQ16" s="23"/>
      <c r="AR16" s="24"/>
    </row>
    <row r="17" spans="9:44">
      <c r="I17" s="262"/>
      <c r="J17" s="262"/>
      <c r="K17" s="262"/>
      <c r="L17" s="262"/>
      <c r="M17" s="27"/>
      <c r="N17" s="274"/>
      <c r="O17" s="28" t="s">
        <v>14</v>
      </c>
      <c r="P17" s="28" t="s">
        <v>15</v>
      </c>
      <c r="Q17" s="28" t="s">
        <v>16</v>
      </c>
      <c r="R17" s="28" t="s">
        <v>14</v>
      </c>
      <c r="S17" s="28" t="s">
        <v>15</v>
      </c>
      <c r="T17" s="28" t="s">
        <v>16</v>
      </c>
      <c r="U17" s="28" t="s">
        <v>14</v>
      </c>
      <c r="V17" s="28" t="s">
        <v>15</v>
      </c>
      <c r="W17" s="28" t="s">
        <v>16</v>
      </c>
      <c r="X17" s="28" t="s">
        <v>14</v>
      </c>
      <c r="Y17" s="28" t="s">
        <v>15</v>
      </c>
      <c r="Z17" s="28" t="s">
        <v>16</v>
      </c>
      <c r="AA17" s="28" t="s">
        <v>14</v>
      </c>
      <c r="AB17" s="28" t="s">
        <v>15</v>
      </c>
      <c r="AC17" s="28" t="s">
        <v>16</v>
      </c>
      <c r="AD17" s="29" t="s">
        <v>14</v>
      </c>
      <c r="AE17" s="29" t="s">
        <v>15</v>
      </c>
      <c r="AF17" s="29" t="s">
        <v>16</v>
      </c>
      <c r="AG17" s="28" t="s">
        <v>14</v>
      </c>
      <c r="AH17" s="28" t="s">
        <v>15</v>
      </c>
      <c r="AI17" s="28" t="s">
        <v>16</v>
      </c>
      <c r="AJ17" s="28" t="s">
        <v>14</v>
      </c>
      <c r="AK17" s="28" t="s">
        <v>15</v>
      </c>
      <c r="AL17" s="28" t="s">
        <v>16</v>
      </c>
      <c r="AM17" s="29" t="s">
        <v>14</v>
      </c>
      <c r="AN17" s="29" t="s">
        <v>15</v>
      </c>
      <c r="AO17" s="29" t="s">
        <v>16</v>
      </c>
      <c r="AP17" s="28" t="s">
        <v>14</v>
      </c>
      <c r="AQ17" s="28" t="s">
        <v>15</v>
      </c>
      <c r="AR17" s="28" t="s">
        <v>16</v>
      </c>
    </row>
    <row r="18" spans="9:44" ht="6.75" customHeight="1">
      <c r="I18" s="30"/>
      <c r="J18" s="30"/>
      <c r="K18" s="30"/>
      <c r="L18" s="30"/>
      <c r="M18" s="30"/>
      <c r="N18" s="31"/>
      <c r="O18" s="31"/>
      <c r="P18" s="31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3"/>
      <c r="AK18" s="33"/>
      <c r="AL18" s="32"/>
      <c r="AM18" s="32"/>
      <c r="AN18" s="32"/>
      <c r="AO18" s="33"/>
      <c r="AP18" s="32"/>
      <c r="AQ18" s="32"/>
      <c r="AR18" s="32"/>
    </row>
    <row r="19" spans="9:44" ht="17.25" customHeight="1">
      <c r="I19" s="260">
        <v>1</v>
      </c>
      <c r="J19" s="260">
        <v>3</v>
      </c>
      <c r="K19" s="263">
        <v>4</v>
      </c>
      <c r="L19" s="266">
        <v>1</v>
      </c>
      <c r="M19" s="248" t="s">
        <v>17</v>
      </c>
      <c r="N19" s="34" t="s">
        <v>18</v>
      </c>
      <c r="O19" s="36">
        <v>1097500</v>
      </c>
      <c r="P19" s="36">
        <v>1097500</v>
      </c>
      <c r="Q19" s="36">
        <v>1097500</v>
      </c>
      <c r="R19" s="35"/>
      <c r="S19" s="35"/>
      <c r="T19" s="35"/>
      <c r="U19" s="35"/>
      <c r="V19" s="35"/>
      <c r="W19" s="35"/>
      <c r="X19" s="36">
        <v>0</v>
      </c>
      <c r="Y19" s="36"/>
      <c r="Z19" s="36">
        <v>0</v>
      </c>
      <c r="AA19" s="36">
        <v>0</v>
      </c>
      <c r="AB19" s="36">
        <v>0</v>
      </c>
      <c r="AC19" s="36">
        <v>0</v>
      </c>
      <c r="AD19" s="37">
        <f>+O19+R19+U19+X19+AA19</f>
        <v>1097500</v>
      </c>
      <c r="AE19" s="37">
        <f>+P19+S19+V19+AB19</f>
        <v>1097500</v>
      </c>
      <c r="AF19" s="37">
        <f>+Q19+T19+W19+AC19</f>
        <v>1097500</v>
      </c>
      <c r="AG19" s="36"/>
      <c r="AH19" s="36"/>
      <c r="AI19" s="36">
        <v>0</v>
      </c>
      <c r="AJ19" s="36">
        <v>0</v>
      </c>
      <c r="AK19" s="36">
        <v>0</v>
      </c>
      <c r="AL19" s="36">
        <v>0</v>
      </c>
      <c r="AM19" s="37">
        <f t="shared" ref="AM19:AO20" si="0">+AG19+AJ19</f>
        <v>0</v>
      </c>
      <c r="AN19" s="37">
        <f t="shared" si="0"/>
        <v>0</v>
      </c>
      <c r="AO19" s="37">
        <f t="shared" si="0"/>
        <v>0</v>
      </c>
      <c r="AP19" s="38">
        <f>+AM19+AD19</f>
        <v>1097500</v>
      </c>
      <c r="AQ19" s="38">
        <f>+AN19+AE19</f>
        <v>1097500</v>
      </c>
      <c r="AR19" s="38">
        <f>+AF19+AO19</f>
        <v>1097500</v>
      </c>
    </row>
    <row r="20" spans="9:44" ht="18" customHeight="1">
      <c r="I20" s="261"/>
      <c r="J20" s="261"/>
      <c r="K20" s="264"/>
      <c r="L20" s="249"/>
      <c r="M20" s="249"/>
      <c r="N20" s="34" t="s">
        <v>19</v>
      </c>
      <c r="O20" s="36"/>
      <c r="P20" s="36"/>
      <c r="Q20" s="36"/>
      <c r="R20" s="36"/>
      <c r="S20" s="36"/>
      <c r="T20" s="36"/>
      <c r="U20" s="36"/>
      <c r="V20" s="36"/>
      <c r="W20" s="36"/>
      <c r="X20" s="36">
        <v>0</v>
      </c>
      <c r="Y20" s="36">
        <v>0</v>
      </c>
      <c r="Z20" s="36">
        <v>0</v>
      </c>
      <c r="AA20" s="36">
        <v>0</v>
      </c>
      <c r="AB20" s="36">
        <v>0</v>
      </c>
      <c r="AC20" s="36">
        <v>0</v>
      </c>
      <c r="AD20" s="37">
        <f>+O20+R20+U20+AA20</f>
        <v>0</v>
      </c>
      <c r="AE20" s="37">
        <f>+P20+S20+V20+AB20</f>
        <v>0</v>
      </c>
      <c r="AF20" s="37">
        <f>+Q20+T20+W20+AC20</f>
        <v>0</v>
      </c>
      <c r="AG20" s="36"/>
      <c r="AH20" s="36"/>
      <c r="AI20" s="36">
        <v>0</v>
      </c>
      <c r="AJ20" s="36">
        <v>0</v>
      </c>
      <c r="AK20" s="36">
        <v>0</v>
      </c>
      <c r="AL20" s="36">
        <v>0</v>
      </c>
      <c r="AM20" s="37">
        <f t="shared" si="0"/>
        <v>0</v>
      </c>
      <c r="AN20" s="37">
        <f t="shared" si="0"/>
        <v>0</v>
      </c>
      <c r="AO20" s="37">
        <f t="shared" si="0"/>
        <v>0</v>
      </c>
      <c r="AP20" s="38">
        <f>+AM20+AD20</f>
        <v>0</v>
      </c>
      <c r="AQ20" s="38">
        <f>+AN20+AE20</f>
        <v>0</v>
      </c>
      <c r="AR20" s="38">
        <f>+AF20+AO20</f>
        <v>0</v>
      </c>
    </row>
    <row r="21" spans="9:44" ht="17.25" customHeight="1">
      <c r="I21" s="261"/>
      <c r="J21" s="261"/>
      <c r="K21" s="264"/>
      <c r="L21" s="249"/>
      <c r="M21" s="249"/>
      <c r="N21" s="39" t="s">
        <v>20</v>
      </c>
      <c r="O21" s="40">
        <f t="shared" ref="O21:AR21" si="1">+O19+O20</f>
        <v>1097500</v>
      </c>
      <c r="P21" s="40">
        <f t="shared" si="1"/>
        <v>1097500</v>
      </c>
      <c r="Q21" s="40">
        <f t="shared" si="1"/>
        <v>1097500</v>
      </c>
      <c r="R21" s="40">
        <f t="shared" si="1"/>
        <v>0</v>
      </c>
      <c r="S21" s="40">
        <f t="shared" si="1"/>
        <v>0</v>
      </c>
      <c r="T21" s="40">
        <f t="shared" si="1"/>
        <v>0</v>
      </c>
      <c r="U21" s="40">
        <f t="shared" si="1"/>
        <v>0</v>
      </c>
      <c r="V21" s="40">
        <f t="shared" si="1"/>
        <v>0</v>
      </c>
      <c r="W21" s="40">
        <f t="shared" si="1"/>
        <v>0</v>
      </c>
      <c r="X21" s="40">
        <f>+X19+X20</f>
        <v>0</v>
      </c>
      <c r="Y21" s="40">
        <f>+Y19+Y20</f>
        <v>0</v>
      </c>
      <c r="Z21" s="40">
        <f>+Z19+Z20</f>
        <v>0</v>
      </c>
      <c r="AA21" s="40">
        <f t="shared" si="1"/>
        <v>0</v>
      </c>
      <c r="AB21" s="40">
        <f t="shared" si="1"/>
        <v>0</v>
      </c>
      <c r="AC21" s="40">
        <f t="shared" si="1"/>
        <v>0</v>
      </c>
      <c r="AD21" s="41">
        <f t="shared" si="1"/>
        <v>1097500</v>
      </c>
      <c r="AE21" s="41">
        <f t="shared" si="1"/>
        <v>1097500</v>
      </c>
      <c r="AF21" s="41">
        <f t="shared" si="1"/>
        <v>1097500</v>
      </c>
      <c r="AG21" s="40">
        <f t="shared" si="1"/>
        <v>0</v>
      </c>
      <c r="AH21" s="40">
        <f t="shared" si="1"/>
        <v>0</v>
      </c>
      <c r="AI21" s="40">
        <f t="shared" si="1"/>
        <v>0</v>
      </c>
      <c r="AJ21" s="40">
        <f t="shared" si="1"/>
        <v>0</v>
      </c>
      <c r="AK21" s="40">
        <f t="shared" si="1"/>
        <v>0</v>
      </c>
      <c r="AL21" s="40">
        <f t="shared" si="1"/>
        <v>0</v>
      </c>
      <c r="AM21" s="41">
        <f t="shared" si="1"/>
        <v>0</v>
      </c>
      <c r="AN21" s="41">
        <f t="shared" si="1"/>
        <v>0</v>
      </c>
      <c r="AO21" s="41">
        <f t="shared" si="1"/>
        <v>0</v>
      </c>
      <c r="AP21" s="40">
        <f t="shared" si="1"/>
        <v>1097500</v>
      </c>
      <c r="AQ21" s="40">
        <f t="shared" si="1"/>
        <v>1097500</v>
      </c>
      <c r="AR21" s="40">
        <f t="shared" si="1"/>
        <v>1097500</v>
      </c>
    </row>
    <row r="22" spans="9:44" ht="17.25" customHeight="1">
      <c r="I22" s="261"/>
      <c r="J22" s="261"/>
      <c r="K22" s="264"/>
      <c r="L22" s="249"/>
      <c r="M22" s="249"/>
      <c r="N22" s="34" t="s">
        <v>21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36">
        <v>0</v>
      </c>
      <c r="V22" s="36">
        <v>0</v>
      </c>
      <c r="W22" s="36">
        <v>0</v>
      </c>
      <c r="X22" s="36">
        <v>0</v>
      </c>
      <c r="Y22" s="36">
        <v>0</v>
      </c>
      <c r="Z22" s="36">
        <v>0</v>
      </c>
      <c r="AA22" s="36">
        <v>0</v>
      </c>
      <c r="AB22" s="36">
        <v>0</v>
      </c>
      <c r="AC22" s="36">
        <v>0</v>
      </c>
      <c r="AD22" s="37">
        <f>+O22+R22+U22+AA22</f>
        <v>0</v>
      </c>
      <c r="AE22" s="37">
        <f>+P22+S22+V22+AB22</f>
        <v>0</v>
      </c>
      <c r="AF22" s="37">
        <f>+Q22+T22+W22+AC22</f>
        <v>0</v>
      </c>
      <c r="AG22" s="36">
        <v>0</v>
      </c>
      <c r="AH22" s="36">
        <v>0</v>
      </c>
      <c r="AI22" s="36">
        <v>0</v>
      </c>
      <c r="AJ22" s="36">
        <v>0</v>
      </c>
      <c r="AK22" s="36">
        <v>0</v>
      </c>
      <c r="AL22" s="36">
        <v>0</v>
      </c>
      <c r="AM22" s="37">
        <f>+AG22+AJ22</f>
        <v>0</v>
      </c>
      <c r="AN22" s="37">
        <f>+AH22+AK22</f>
        <v>0</v>
      </c>
      <c r="AO22" s="37">
        <f>+AI22+AL22</f>
        <v>0</v>
      </c>
      <c r="AP22" s="38">
        <f>+AM22+AD22</f>
        <v>0</v>
      </c>
      <c r="AQ22" s="38">
        <f>+AN22+AE22</f>
        <v>0</v>
      </c>
      <c r="AR22" s="38">
        <f>+AF22+AO22</f>
        <v>0</v>
      </c>
    </row>
    <row r="23" spans="9:44" ht="17.25" customHeight="1">
      <c r="I23" s="261"/>
      <c r="J23" s="261"/>
      <c r="K23" s="264"/>
      <c r="L23" s="249"/>
      <c r="M23" s="249"/>
      <c r="N23" s="39" t="s">
        <v>20</v>
      </c>
      <c r="O23" s="41">
        <f t="shared" ref="O23:AR23" si="2">+O22</f>
        <v>0</v>
      </c>
      <c r="P23" s="41">
        <f t="shared" si="2"/>
        <v>0</v>
      </c>
      <c r="Q23" s="41">
        <f t="shared" si="2"/>
        <v>0</v>
      </c>
      <c r="R23" s="41">
        <f t="shared" si="2"/>
        <v>0</v>
      </c>
      <c r="S23" s="41">
        <f t="shared" si="2"/>
        <v>0</v>
      </c>
      <c r="T23" s="41">
        <f t="shared" si="2"/>
        <v>0</v>
      </c>
      <c r="U23" s="41">
        <f t="shared" si="2"/>
        <v>0</v>
      </c>
      <c r="V23" s="41">
        <f t="shared" si="2"/>
        <v>0</v>
      </c>
      <c r="W23" s="41">
        <f t="shared" si="2"/>
        <v>0</v>
      </c>
      <c r="X23" s="41">
        <f>+X22</f>
        <v>0</v>
      </c>
      <c r="Y23" s="41">
        <f>+Y22</f>
        <v>0</v>
      </c>
      <c r="Z23" s="41">
        <f>+Z22</f>
        <v>0</v>
      </c>
      <c r="AA23" s="41">
        <f t="shared" si="2"/>
        <v>0</v>
      </c>
      <c r="AB23" s="41">
        <f t="shared" si="2"/>
        <v>0</v>
      </c>
      <c r="AC23" s="41">
        <f t="shared" si="2"/>
        <v>0</v>
      </c>
      <c r="AD23" s="41">
        <f t="shared" si="2"/>
        <v>0</v>
      </c>
      <c r="AE23" s="41">
        <f t="shared" si="2"/>
        <v>0</v>
      </c>
      <c r="AF23" s="41">
        <f t="shared" si="2"/>
        <v>0</v>
      </c>
      <c r="AG23" s="41">
        <f t="shared" si="2"/>
        <v>0</v>
      </c>
      <c r="AH23" s="41">
        <f t="shared" si="2"/>
        <v>0</v>
      </c>
      <c r="AI23" s="41">
        <f t="shared" si="2"/>
        <v>0</v>
      </c>
      <c r="AJ23" s="41">
        <f t="shared" si="2"/>
        <v>0</v>
      </c>
      <c r="AK23" s="41">
        <f t="shared" si="2"/>
        <v>0</v>
      </c>
      <c r="AL23" s="41">
        <f t="shared" si="2"/>
        <v>0</v>
      </c>
      <c r="AM23" s="41">
        <f t="shared" si="2"/>
        <v>0</v>
      </c>
      <c r="AN23" s="41">
        <f t="shared" si="2"/>
        <v>0</v>
      </c>
      <c r="AO23" s="41">
        <f t="shared" si="2"/>
        <v>0</v>
      </c>
      <c r="AP23" s="41">
        <f t="shared" si="2"/>
        <v>0</v>
      </c>
      <c r="AQ23" s="41">
        <f t="shared" si="2"/>
        <v>0</v>
      </c>
      <c r="AR23" s="41">
        <f t="shared" si="2"/>
        <v>0</v>
      </c>
    </row>
    <row r="24" spans="9:44" ht="17.25" customHeight="1">
      <c r="I24" s="262"/>
      <c r="J24" s="262"/>
      <c r="K24" s="265"/>
      <c r="L24" s="250"/>
      <c r="M24" s="250"/>
      <c r="N24" s="39" t="s">
        <v>22</v>
      </c>
      <c r="O24" s="40">
        <f t="shared" ref="O24:AR24" si="3">+O23+O21</f>
        <v>1097500</v>
      </c>
      <c r="P24" s="40">
        <f t="shared" si="3"/>
        <v>1097500</v>
      </c>
      <c r="Q24" s="40">
        <f t="shared" si="3"/>
        <v>1097500</v>
      </c>
      <c r="R24" s="40">
        <f t="shared" si="3"/>
        <v>0</v>
      </c>
      <c r="S24" s="40">
        <f t="shared" si="3"/>
        <v>0</v>
      </c>
      <c r="T24" s="40">
        <f t="shared" si="3"/>
        <v>0</v>
      </c>
      <c r="U24" s="40">
        <f t="shared" si="3"/>
        <v>0</v>
      </c>
      <c r="V24" s="40">
        <f t="shared" si="3"/>
        <v>0</v>
      </c>
      <c r="W24" s="40">
        <f t="shared" si="3"/>
        <v>0</v>
      </c>
      <c r="X24" s="40">
        <f>+X23+X21</f>
        <v>0</v>
      </c>
      <c r="Y24" s="40">
        <f>+Y23+Y21</f>
        <v>0</v>
      </c>
      <c r="Z24" s="40">
        <f>+Z23+Z21</f>
        <v>0</v>
      </c>
      <c r="AA24" s="40">
        <f t="shared" si="3"/>
        <v>0</v>
      </c>
      <c r="AB24" s="40">
        <f t="shared" si="3"/>
        <v>0</v>
      </c>
      <c r="AC24" s="40">
        <f t="shared" si="3"/>
        <v>0</v>
      </c>
      <c r="AD24" s="41">
        <f t="shared" si="3"/>
        <v>1097500</v>
      </c>
      <c r="AE24" s="41">
        <f t="shared" si="3"/>
        <v>1097500</v>
      </c>
      <c r="AF24" s="41">
        <f t="shared" si="3"/>
        <v>1097500</v>
      </c>
      <c r="AG24" s="40">
        <f t="shared" si="3"/>
        <v>0</v>
      </c>
      <c r="AH24" s="40">
        <f t="shared" si="3"/>
        <v>0</v>
      </c>
      <c r="AI24" s="40">
        <f t="shared" si="3"/>
        <v>0</v>
      </c>
      <c r="AJ24" s="40">
        <f t="shared" si="3"/>
        <v>0</v>
      </c>
      <c r="AK24" s="40">
        <f t="shared" si="3"/>
        <v>0</v>
      </c>
      <c r="AL24" s="40">
        <f t="shared" si="3"/>
        <v>0</v>
      </c>
      <c r="AM24" s="41">
        <f t="shared" si="3"/>
        <v>0</v>
      </c>
      <c r="AN24" s="41">
        <f t="shared" si="3"/>
        <v>0</v>
      </c>
      <c r="AO24" s="41">
        <f t="shared" si="3"/>
        <v>0</v>
      </c>
      <c r="AP24" s="40">
        <f t="shared" si="3"/>
        <v>1097500</v>
      </c>
      <c r="AQ24" s="40">
        <f t="shared" si="3"/>
        <v>1097500</v>
      </c>
      <c r="AR24" s="40">
        <f t="shared" si="3"/>
        <v>1097500</v>
      </c>
    </row>
    <row r="25" spans="9:44" ht="6.75" customHeight="1">
      <c r="I25" s="30"/>
      <c r="J25" s="30"/>
      <c r="K25" s="30"/>
      <c r="L25" s="30"/>
      <c r="M25" s="30"/>
      <c r="N25" s="30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3"/>
      <c r="AK25" s="43"/>
      <c r="AL25" s="42"/>
      <c r="AM25" s="42"/>
      <c r="AN25" s="42"/>
      <c r="AO25" s="43"/>
      <c r="AP25" s="42"/>
      <c r="AQ25" s="42"/>
      <c r="AR25" s="42"/>
    </row>
    <row r="26" spans="9:44" ht="17.25" customHeight="1">
      <c r="I26" s="260">
        <v>3</v>
      </c>
      <c r="J26" s="260">
        <v>8</v>
      </c>
      <c r="K26" s="263">
        <v>1</v>
      </c>
      <c r="L26" s="266">
        <v>2</v>
      </c>
      <c r="M26" s="248" t="s">
        <v>23</v>
      </c>
      <c r="N26" s="34" t="s">
        <v>18</v>
      </c>
      <c r="O26" s="35">
        <v>19148681</v>
      </c>
      <c r="P26" s="35">
        <v>16837504</v>
      </c>
      <c r="Q26" s="35">
        <v>16837504</v>
      </c>
      <c r="R26" s="35">
        <v>408251</v>
      </c>
      <c r="S26" s="35">
        <v>408251</v>
      </c>
      <c r="T26" s="35">
        <v>408251</v>
      </c>
      <c r="U26" s="35">
        <v>505454</v>
      </c>
      <c r="V26" s="35">
        <v>505454</v>
      </c>
      <c r="W26" s="35">
        <v>505454</v>
      </c>
      <c r="X26" s="36">
        <v>0</v>
      </c>
      <c r="Y26" s="36"/>
      <c r="Z26" s="36"/>
      <c r="AA26" s="36">
        <v>0</v>
      </c>
      <c r="AB26" s="36"/>
      <c r="AC26" s="36"/>
      <c r="AD26" s="37">
        <f>+O26+R26+U26+X26+AA26</f>
        <v>20062386</v>
      </c>
      <c r="AE26" s="37">
        <f>+P26+S26+V26+AB26</f>
        <v>17751209</v>
      </c>
      <c r="AF26" s="37">
        <f>+Q26+T26+W26+AC26</f>
        <v>17751209</v>
      </c>
      <c r="AG26" s="36">
        <v>0</v>
      </c>
      <c r="AH26" s="36">
        <v>0</v>
      </c>
      <c r="AI26" s="36">
        <v>0</v>
      </c>
      <c r="AJ26" s="36">
        <v>0</v>
      </c>
      <c r="AK26" s="36">
        <v>0</v>
      </c>
      <c r="AL26" s="36">
        <v>0</v>
      </c>
      <c r="AM26" s="37">
        <f t="shared" ref="AM26:AO27" si="4">+AG26+AJ26</f>
        <v>0</v>
      </c>
      <c r="AN26" s="37">
        <f t="shared" si="4"/>
        <v>0</v>
      </c>
      <c r="AO26" s="37">
        <f t="shared" si="4"/>
        <v>0</v>
      </c>
      <c r="AP26" s="38">
        <f>+AM26+AD26</f>
        <v>20062386</v>
      </c>
      <c r="AQ26" s="38">
        <f>+AN26+AE26</f>
        <v>17751209</v>
      </c>
      <c r="AR26" s="38">
        <f>+AF26+AO26</f>
        <v>17751209</v>
      </c>
    </row>
    <row r="27" spans="9:44" ht="17.25" customHeight="1">
      <c r="I27" s="261"/>
      <c r="J27" s="261"/>
      <c r="K27" s="264"/>
      <c r="L27" s="249"/>
      <c r="M27" s="249"/>
      <c r="N27" s="34" t="s">
        <v>19</v>
      </c>
      <c r="O27" s="35"/>
      <c r="P27" s="35"/>
      <c r="Q27" s="35"/>
      <c r="R27" s="35"/>
      <c r="S27" s="35"/>
      <c r="T27" s="35"/>
      <c r="U27" s="35"/>
      <c r="V27" s="35"/>
      <c r="W27" s="35"/>
      <c r="X27" s="36">
        <v>0</v>
      </c>
      <c r="Y27" s="36">
        <v>0</v>
      </c>
      <c r="Z27" s="36">
        <v>0</v>
      </c>
      <c r="AA27" s="36">
        <v>0</v>
      </c>
      <c r="AB27" s="36">
        <v>0</v>
      </c>
      <c r="AC27" s="36">
        <v>0</v>
      </c>
      <c r="AD27" s="37">
        <f>+O27+R27+U27+AA27</f>
        <v>0</v>
      </c>
      <c r="AE27" s="37">
        <f>+P27+S27+V27+AB27</f>
        <v>0</v>
      </c>
      <c r="AF27" s="37">
        <f>+Q27+T27+W27+AC27</f>
        <v>0</v>
      </c>
      <c r="AG27" s="36">
        <v>0</v>
      </c>
      <c r="AH27" s="36">
        <v>0</v>
      </c>
      <c r="AI27" s="36">
        <v>0</v>
      </c>
      <c r="AJ27" s="36">
        <v>0</v>
      </c>
      <c r="AK27" s="36">
        <v>0</v>
      </c>
      <c r="AL27" s="36">
        <v>0</v>
      </c>
      <c r="AM27" s="37">
        <f t="shared" si="4"/>
        <v>0</v>
      </c>
      <c r="AN27" s="37">
        <f t="shared" si="4"/>
        <v>0</v>
      </c>
      <c r="AO27" s="37">
        <f t="shared" si="4"/>
        <v>0</v>
      </c>
      <c r="AP27" s="38">
        <f>+AM27+AD27</f>
        <v>0</v>
      </c>
      <c r="AQ27" s="38">
        <f>+AN27+AE27</f>
        <v>0</v>
      </c>
      <c r="AR27" s="38">
        <f>+AF27+AO27</f>
        <v>0</v>
      </c>
    </row>
    <row r="28" spans="9:44" ht="17.25" customHeight="1">
      <c r="I28" s="261"/>
      <c r="J28" s="261"/>
      <c r="K28" s="264"/>
      <c r="L28" s="249"/>
      <c r="M28" s="249"/>
      <c r="N28" s="39" t="s">
        <v>20</v>
      </c>
      <c r="O28" s="40">
        <f>+O26+O27</f>
        <v>19148681</v>
      </c>
      <c r="P28" s="40">
        <f>+P26+P27</f>
        <v>16837504</v>
      </c>
      <c r="Q28" s="40">
        <f t="shared" ref="Q28:AR28" si="5">+Q26+Q27</f>
        <v>16837504</v>
      </c>
      <c r="R28" s="40">
        <f t="shared" si="5"/>
        <v>408251</v>
      </c>
      <c r="S28" s="40">
        <f t="shared" si="5"/>
        <v>408251</v>
      </c>
      <c r="T28" s="40">
        <f t="shared" si="5"/>
        <v>408251</v>
      </c>
      <c r="U28" s="40">
        <f t="shared" si="5"/>
        <v>505454</v>
      </c>
      <c r="V28" s="40">
        <f t="shared" si="5"/>
        <v>505454</v>
      </c>
      <c r="W28" s="40">
        <f t="shared" si="5"/>
        <v>505454</v>
      </c>
      <c r="X28" s="40">
        <f>+X26+X27</f>
        <v>0</v>
      </c>
      <c r="Y28" s="40">
        <f>+Y26+Y27</f>
        <v>0</v>
      </c>
      <c r="Z28" s="40">
        <f>+Z26+Z27</f>
        <v>0</v>
      </c>
      <c r="AA28" s="40">
        <f t="shared" si="5"/>
        <v>0</v>
      </c>
      <c r="AB28" s="40">
        <f t="shared" si="5"/>
        <v>0</v>
      </c>
      <c r="AC28" s="40">
        <f t="shared" si="5"/>
        <v>0</v>
      </c>
      <c r="AD28" s="41">
        <f t="shared" si="5"/>
        <v>20062386</v>
      </c>
      <c r="AE28" s="41">
        <f t="shared" si="5"/>
        <v>17751209</v>
      </c>
      <c r="AF28" s="41">
        <f t="shared" si="5"/>
        <v>17751209</v>
      </c>
      <c r="AG28" s="40">
        <f t="shared" si="5"/>
        <v>0</v>
      </c>
      <c r="AH28" s="40">
        <f t="shared" si="5"/>
        <v>0</v>
      </c>
      <c r="AI28" s="40">
        <f t="shared" si="5"/>
        <v>0</v>
      </c>
      <c r="AJ28" s="40">
        <f t="shared" si="5"/>
        <v>0</v>
      </c>
      <c r="AK28" s="40">
        <f t="shared" si="5"/>
        <v>0</v>
      </c>
      <c r="AL28" s="40">
        <f t="shared" si="5"/>
        <v>0</v>
      </c>
      <c r="AM28" s="41">
        <f t="shared" si="5"/>
        <v>0</v>
      </c>
      <c r="AN28" s="41">
        <f t="shared" si="5"/>
        <v>0</v>
      </c>
      <c r="AO28" s="41">
        <f t="shared" si="5"/>
        <v>0</v>
      </c>
      <c r="AP28" s="40">
        <f t="shared" si="5"/>
        <v>20062386</v>
      </c>
      <c r="AQ28" s="40">
        <f t="shared" si="5"/>
        <v>17751209</v>
      </c>
      <c r="AR28" s="40">
        <f t="shared" si="5"/>
        <v>17751209</v>
      </c>
    </row>
    <row r="29" spans="9:44" ht="17.25" customHeight="1">
      <c r="I29" s="261"/>
      <c r="J29" s="261"/>
      <c r="K29" s="264"/>
      <c r="L29" s="249"/>
      <c r="M29" s="249"/>
      <c r="N29" s="34" t="s">
        <v>21</v>
      </c>
      <c r="O29" s="36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  <c r="V29" s="36">
        <v>0</v>
      </c>
      <c r="W29" s="36">
        <v>0</v>
      </c>
      <c r="X29" s="36">
        <v>0</v>
      </c>
      <c r="Y29" s="36">
        <v>0</v>
      </c>
      <c r="Z29" s="36">
        <v>0</v>
      </c>
      <c r="AA29" s="36">
        <v>0</v>
      </c>
      <c r="AB29" s="36">
        <v>0</v>
      </c>
      <c r="AC29" s="36">
        <v>0</v>
      </c>
      <c r="AD29" s="37">
        <f>+O29+R29+U29+AA29</f>
        <v>0</v>
      </c>
      <c r="AE29" s="37">
        <f>+P29+S29+V29+AB29</f>
        <v>0</v>
      </c>
      <c r="AF29" s="37">
        <f>+Q29+T29+W29+AC29</f>
        <v>0</v>
      </c>
      <c r="AG29" s="36">
        <v>0</v>
      </c>
      <c r="AH29" s="36">
        <v>0</v>
      </c>
      <c r="AI29" s="36">
        <v>0</v>
      </c>
      <c r="AJ29" s="36">
        <v>0</v>
      </c>
      <c r="AK29" s="36">
        <v>0</v>
      </c>
      <c r="AL29" s="36">
        <v>0</v>
      </c>
      <c r="AM29" s="37">
        <f>+AG29+AJ29</f>
        <v>0</v>
      </c>
      <c r="AN29" s="37">
        <f>+AH29+AK29</f>
        <v>0</v>
      </c>
      <c r="AO29" s="37">
        <f>+AI29+AL29</f>
        <v>0</v>
      </c>
      <c r="AP29" s="38">
        <f>+AM29+AD29</f>
        <v>0</v>
      </c>
      <c r="AQ29" s="38">
        <f>+AN29+AE29</f>
        <v>0</v>
      </c>
      <c r="AR29" s="38">
        <f>+AF29+AO29</f>
        <v>0</v>
      </c>
    </row>
    <row r="30" spans="9:44" ht="17.25" customHeight="1">
      <c r="I30" s="261"/>
      <c r="J30" s="261"/>
      <c r="K30" s="264"/>
      <c r="L30" s="249"/>
      <c r="M30" s="249"/>
      <c r="N30" s="39" t="s">
        <v>20</v>
      </c>
      <c r="O30" s="41">
        <f t="shared" ref="O30:AR30" si="6">+O29</f>
        <v>0</v>
      </c>
      <c r="P30" s="41">
        <f t="shared" si="6"/>
        <v>0</v>
      </c>
      <c r="Q30" s="41">
        <f t="shared" si="6"/>
        <v>0</v>
      </c>
      <c r="R30" s="41">
        <f t="shared" si="6"/>
        <v>0</v>
      </c>
      <c r="S30" s="41">
        <f t="shared" si="6"/>
        <v>0</v>
      </c>
      <c r="T30" s="41">
        <f t="shared" si="6"/>
        <v>0</v>
      </c>
      <c r="U30" s="41">
        <f t="shared" si="6"/>
        <v>0</v>
      </c>
      <c r="V30" s="41">
        <f t="shared" si="6"/>
        <v>0</v>
      </c>
      <c r="W30" s="41">
        <f t="shared" si="6"/>
        <v>0</v>
      </c>
      <c r="X30" s="41">
        <f>+X29</f>
        <v>0</v>
      </c>
      <c r="Y30" s="41">
        <f>+Y29</f>
        <v>0</v>
      </c>
      <c r="Z30" s="41">
        <f>+Z29</f>
        <v>0</v>
      </c>
      <c r="AA30" s="41">
        <f t="shared" si="6"/>
        <v>0</v>
      </c>
      <c r="AB30" s="41">
        <f t="shared" si="6"/>
        <v>0</v>
      </c>
      <c r="AC30" s="41">
        <f t="shared" si="6"/>
        <v>0</v>
      </c>
      <c r="AD30" s="41">
        <f t="shared" si="6"/>
        <v>0</v>
      </c>
      <c r="AE30" s="41">
        <f t="shared" si="6"/>
        <v>0</v>
      </c>
      <c r="AF30" s="41">
        <f t="shared" si="6"/>
        <v>0</v>
      </c>
      <c r="AG30" s="41">
        <f t="shared" si="6"/>
        <v>0</v>
      </c>
      <c r="AH30" s="41">
        <f t="shared" si="6"/>
        <v>0</v>
      </c>
      <c r="AI30" s="41">
        <f t="shared" si="6"/>
        <v>0</v>
      </c>
      <c r="AJ30" s="41">
        <f t="shared" si="6"/>
        <v>0</v>
      </c>
      <c r="AK30" s="41">
        <f t="shared" si="6"/>
        <v>0</v>
      </c>
      <c r="AL30" s="41">
        <f t="shared" si="6"/>
        <v>0</v>
      </c>
      <c r="AM30" s="41">
        <f t="shared" si="6"/>
        <v>0</v>
      </c>
      <c r="AN30" s="41">
        <f t="shared" si="6"/>
        <v>0</v>
      </c>
      <c r="AO30" s="41">
        <f t="shared" si="6"/>
        <v>0</v>
      </c>
      <c r="AP30" s="41">
        <f t="shared" si="6"/>
        <v>0</v>
      </c>
      <c r="AQ30" s="41">
        <f t="shared" si="6"/>
        <v>0</v>
      </c>
      <c r="AR30" s="41">
        <f t="shared" si="6"/>
        <v>0</v>
      </c>
    </row>
    <row r="31" spans="9:44" ht="17.25" customHeight="1">
      <c r="I31" s="262"/>
      <c r="J31" s="262"/>
      <c r="K31" s="265"/>
      <c r="L31" s="250"/>
      <c r="M31" s="250"/>
      <c r="N31" s="39" t="s">
        <v>22</v>
      </c>
      <c r="O31" s="40">
        <f t="shared" ref="O31:AR31" si="7">+O30+O28</f>
        <v>19148681</v>
      </c>
      <c r="P31" s="40">
        <f t="shared" si="7"/>
        <v>16837504</v>
      </c>
      <c r="Q31" s="40">
        <f t="shared" si="7"/>
        <v>16837504</v>
      </c>
      <c r="R31" s="40">
        <f t="shared" si="7"/>
        <v>408251</v>
      </c>
      <c r="S31" s="40">
        <f t="shared" si="7"/>
        <v>408251</v>
      </c>
      <c r="T31" s="40">
        <f t="shared" si="7"/>
        <v>408251</v>
      </c>
      <c r="U31" s="40">
        <f t="shared" si="7"/>
        <v>505454</v>
      </c>
      <c r="V31" s="40">
        <f t="shared" si="7"/>
        <v>505454</v>
      </c>
      <c r="W31" s="40">
        <f t="shared" si="7"/>
        <v>505454</v>
      </c>
      <c r="X31" s="40">
        <f>+X30+X28</f>
        <v>0</v>
      </c>
      <c r="Y31" s="40">
        <f>+Y30+Y28</f>
        <v>0</v>
      </c>
      <c r="Z31" s="40">
        <f>+Z30+Z28</f>
        <v>0</v>
      </c>
      <c r="AA31" s="40">
        <f t="shared" si="7"/>
        <v>0</v>
      </c>
      <c r="AB31" s="40">
        <f t="shared" si="7"/>
        <v>0</v>
      </c>
      <c r="AC31" s="40">
        <f t="shared" si="7"/>
        <v>0</v>
      </c>
      <c r="AD31" s="41">
        <f t="shared" si="7"/>
        <v>20062386</v>
      </c>
      <c r="AE31" s="41">
        <f t="shared" si="7"/>
        <v>17751209</v>
      </c>
      <c r="AF31" s="41">
        <f t="shared" si="7"/>
        <v>17751209</v>
      </c>
      <c r="AG31" s="40">
        <f t="shared" si="7"/>
        <v>0</v>
      </c>
      <c r="AH31" s="40">
        <f t="shared" si="7"/>
        <v>0</v>
      </c>
      <c r="AI31" s="40">
        <f t="shared" si="7"/>
        <v>0</v>
      </c>
      <c r="AJ31" s="40">
        <f t="shared" si="7"/>
        <v>0</v>
      </c>
      <c r="AK31" s="40">
        <f t="shared" si="7"/>
        <v>0</v>
      </c>
      <c r="AL31" s="40">
        <f t="shared" si="7"/>
        <v>0</v>
      </c>
      <c r="AM31" s="41">
        <f t="shared" si="7"/>
        <v>0</v>
      </c>
      <c r="AN31" s="41">
        <f t="shared" si="7"/>
        <v>0</v>
      </c>
      <c r="AO31" s="41">
        <f t="shared" si="7"/>
        <v>0</v>
      </c>
      <c r="AP31" s="40">
        <f t="shared" si="7"/>
        <v>20062386</v>
      </c>
      <c r="AQ31" s="40">
        <f t="shared" si="7"/>
        <v>17751209</v>
      </c>
      <c r="AR31" s="40">
        <f t="shared" si="7"/>
        <v>17751209</v>
      </c>
    </row>
    <row r="32" spans="9:44" ht="6.75" customHeight="1">
      <c r="I32" s="30"/>
      <c r="J32" s="30"/>
      <c r="K32" s="30"/>
      <c r="L32" s="30"/>
      <c r="M32" s="30"/>
      <c r="N32" s="30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3"/>
      <c r="AK32" s="43"/>
      <c r="AL32" s="42"/>
      <c r="AM32" s="42"/>
      <c r="AN32" s="42"/>
      <c r="AO32" s="43"/>
      <c r="AP32" s="42"/>
      <c r="AQ32" s="42"/>
      <c r="AR32" s="42"/>
    </row>
    <row r="33" spans="9:46" ht="17.25" customHeight="1">
      <c r="I33" s="260">
        <v>3</v>
      </c>
      <c r="J33" s="260">
        <v>8</v>
      </c>
      <c r="K33" s="263">
        <v>1</v>
      </c>
      <c r="L33" s="266">
        <v>3</v>
      </c>
      <c r="M33" s="248" t="s">
        <v>24</v>
      </c>
      <c r="N33" s="34" t="s">
        <v>18</v>
      </c>
      <c r="O33" s="35">
        <v>73240573</v>
      </c>
      <c r="P33" s="35">
        <v>77643593</v>
      </c>
      <c r="Q33" s="35">
        <v>77643593</v>
      </c>
      <c r="R33" s="35">
        <f>10335265-408251</f>
        <v>9927014</v>
      </c>
      <c r="S33" s="35">
        <f>10107311-408251</f>
        <v>9699060</v>
      </c>
      <c r="T33" s="35">
        <v>9699060</v>
      </c>
      <c r="U33" s="35">
        <f>25879751-505454</f>
        <v>25374297</v>
      </c>
      <c r="V33" s="35">
        <f>26107705-505454</f>
        <v>25602251</v>
      </c>
      <c r="W33" s="35">
        <v>25602251</v>
      </c>
      <c r="X33" s="36">
        <v>0</v>
      </c>
      <c r="Y33" s="36"/>
      <c r="Z33" s="36"/>
      <c r="AA33" s="36">
        <v>0</v>
      </c>
      <c r="AB33" s="36"/>
      <c r="AC33" s="36"/>
      <c r="AD33" s="37">
        <f>+O33+R33+U33+X33+AA33</f>
        <v>108541884</v>
      </c>
      <c r="AE33" s="37">
        <f>+P33+S33+V33+AB33</f>
        <v>112944904</v>
      </c>
      <c r="AF33" s="37">
        <f>+Q33+T33+W33+AC33</f>
        <v>112944904</v>
      </c>
      <c r="AG33" s="36">
        <v>3400000</v>
      </c>
      <c r="AH33" s="36">
        <v>14000000</v>
      </c>
      <c r="AI33" s="36">
        <v>14000000</v>
      </c>
      <c r="AJ33" s="36"/>
      <c r="AK33" s="36"/>
      <c r="AL33" s="36"/>
      <c r="AM33" s="37">
        <f t="shared" ref="AM33:AO34" si="8">+AG33+AJ33</f>
        <v>3400000</v>
      </c>
      <c r="AN33" s="37">
        <v>14000000</v>
      </c>
      <c r="AO33" s="37">
        <f t="shared" si="8"/>
        <v>14000000</v>
      </c>
      <c r="AP33" s="38">
        <f>+AM33+AD33</f>
        <v>111941884</v>
      </c>
      <c r="AQ33" s="38">
        <f>+AN33+AE33</f>
        <v>126944904</v>
      </c>
      <c r="AR33" s="38">
        <f>+AF33+AO33</f>
        <v>126944904</v>
      </c>
      <c r="AT33" s="44"/>
    </row>
    <row r="34" spans="9:46" ht="17.25" customHeight="1">
      <c r="I34" s="261"/>
      <c r="J34" s="261"/>
      <c r="K34" s="264"/>
      <c r="L34" s="249"/>
      <c r="M34" s="249"/>
      <c r="N34" s="34" t="s">
        <v>19</v>
      </c>
      <c r="O34" s="36">
        <v>4425659</v>
      </c>
      <c r="P34" s="36">
        <v>4425659</v>
      </c>
      <c r="Q34" s="36">
        <v>472776</v>
      </c>
      <c r="R34" s="45">
        <v>4475000</v>
      </c>
      <c r="S34" s="45">
        <v>8475000</v>
      </c>
      <c r="T34" s="46">
        <v>8265364</v>
      </c>
      <c r="U34" s="36">
        <v>10099341</v>
      </c>
      <c r="V34" s="36">
        <v>18099341</v>
      </c>
      <c r="W34" s="36">
        <v>13531903</v>
      </c>
      <c r="X34" s="36"/>
      <c r="Y34" s="36">
        <v>13398833</v>
      </c>
      <c r="Z34" s="36">
        <v>45000000</v>
      </c>
      <c r="AA34" s="36"/>
      <c r="AB34" s="36"/>
      <c r="AC34" s="36"/>
      <c r="AD34" s="37">
        <f>+O34+R34+U34+X34+AA34</f>
        <v>19000000</v>
      </c>
      <c r="AE34" s="37">
        <f>+P34+S34+V34+Y34+AB34</f>
        <v>44398833</v>
      </c>
      <c r="AF34" s="37">
        <f>+Q34+T34+W34+Z34+AC34</f>
        <v>67270043</v>
      </c>
      <c r="AG34" s="36">
        <v>5000000</v>
      </c>
      <c r="AH34" s="36">
        <v>7000000</v>
      </c>
      <c r="AI34" s="36">
        <v>3963443</v>
      </c>
      <c r="AJ34" s="36"/>
      <c r="AK34" s="36"/>
      <c r="AL34" s="36"/>
      <c r="AM34" s="37">
        <f t="shared" si="8"/>
        <v>5000000</v>
      </c>
      <c r="AN34" s="37">
        <f t="shared" si="8"/>
        <v>7000000</v>
      </c>
      <c r="AO34" s="37">
        <f t="shared" si="8"/>
        <v>3963443</v>
      </c>
      <c r="AP34" s="38">
        <f>+AM34+AD34</f>
        <v>24000000</v>
      </c>
      <c r="AQ34" s="38">
        <f>+AN34+AE34</f>
        <v>51398833</v>
      </c>
      <c r="AR34" s="38">
        <f>+AF34+AO34</f>
        <v>71233486</v>
      </c>
    </row>
    <row r="35" spans="9:46" ht="17.25" customHeight="1">
      <c r="I35" s="261"/>
      <c r="J35" s="261"/>
      <c r="K35" s="264"/>
      <c r="L35" s="249"/>
      <c r="M35" s="249"/>
      <c r="N35" s="39" t="s">
        <v>20</v>
      </c>
      <c r="O35" s="40">
        <f t="shared" ref="O35:AR35" si="9">+O33+O34</f>
        <v>77666232</v>
      </c>
      <c r="P35" s="40">
        <f t="shared" si="9"/>
        <v>82069252</v>
      </c>
      <c r="Q35" s="40">
        <f t="shared" si="9"/>
        <v>78116369</v>
      </c>
      <c r="R35" s="40">
        <f t="shared" si="9"/>
        <v>14402014</v>
      </c>
      <c r="S35" s="40">
        <f t="shared" si="9"/>
        <v>18174060</v>
      </c>
      <c r="T35" s="40">
        <f t="shared" si="9"/>
        <v>17964424</v>
      </c>
      <c r="U35" s="40">
        <f t="shared" si="9"/>
        <v>35473638</v>
      </c>
      <c r="V35" s="40">
        <f t="shared" si="9"/>
        <v>43701592</v>
      </c>
      <c r="W35" s="40">
        <f t="shared" si="9"/>
        <v>39134154</v>
      </c>
      <c r="X35" s="40">
        <f>+X33+X34</f>
        <v>0</v>
      </c>
      <c r="Y35" s="40">
        <f>+Y33+Y34</f>
        <v>13398833</v>
      </c>
      <c r="Z35" s="40">
        <f>+Z33+Z34</f>
        <v>45000000</v>
      </c>
      <c r="AA35" s="40">
        <f t="shared" si="9"/>
        <v>0</v>
      </c>
      <c r="AB35" s="40">
        <f t="shared" si="9"/>
        <v>0</v>
      </c>
      <c r="AC35" s="40">
        <f t="shared" si="9"/>
        <v>0</v>
      </c>
      <c r="AD35" s="41">
        <f t="shared" si="9"/>
        <v>127541884</v>
      </c>
      <c r="AE35" s="41">
        <f t="shared" si="9"/>
        <v>157343737</v>
      </c>
      <c r="AF35" s="41">
        <f t="shared" si="9"/>
        <v>180214947</v>
      </c>
      <c r="AG35" s="40">
        <f t="shared" si="9"/>
        <v>8400000</v>
      </c>
      <c r="AH35" s="40">
        <f t="shared" si="9"/>
        <v>21000000</v>
      </c>
      <c r="AI35" s="40">
        <f t="shared" si="9"/>
        <v>17963443</v>
      </c>
      <c r="AJ35" s="40">
        <f t="shared" si="9"/>
        <v>0</v>
      </c>
      <c r="AK35" s="40">
        <f t="shared" si="9"/>
        <v>0</v>
      </c>
      <c r="AL35" s="40">
        <f t="shared" si="9"/>
        <v>0</v>
      </c>
      <c r="AM35" s="41">
        <f t="shared" si="9"/>
        <v>8400000</v>
      </c>
      <c r="AN35" s="41">
        <f t="shared" si="9"/>
        <v>21000000</v>
      </c>
      <c r="AO35" s="41">
        <f t="shared" si="9"/>
        <v>17963443</v>
      </c>
      <c r="AP35" s="40">
        <f t="shared" si="9"/>
        <v>135941884</v>
      </c>
      <c r="AQ35" s="40">
        <f t="shared" si="9"/>
        <v>178343737</v>
      </c>
      <c r="AR35" s="40">
        <f t="shared" si="9"/>
        <v>198178390</v>
      </c>
    </row>
    <row r="36" spans="9:46" ht="17.25" customHeight="1">
      <c r="I36" s="261"/>
      <c r="J36" s="261"/>
      <c r="K36" s="264"/>
      <c r="L36" s="249"/>
      <c r="M36" s="249"/>
      <c r="N36" s="34" t="s">
        <v>21</v>
      </c>
      <c r="O36" s="36">
        <v>1853105.41</v>
      </c>
      <c r="P36" s="36">
        <v>1853105.41</v>
      </c>
      <c r="Q36" s="36">
        <v>1619942.64</v>
      </c>
      <c r="R36" s="36">
        <v>8098978.2699999996</v>
      </c>
      <c r="S36" s="36">
        <v>8098978.2699999996</v>
      </c>
      <c r="T36" s="36">
        <v>9053160.8299999963</v>
      </c>
      <c r="U36" s="36">
        <v>15467419.33</v>
      </c>
      <c r="V36" s="36">
        <v>15467419.33</v>
      </c>
      <c r="W36" s="36">
        <v>23496713.000000004</v>
      </c>
      <c r="X36" s="36">
        <v>8145814.5199999996</v>
      </c>
      <c r="Y36" s="36">
        <v>8145814.5199999996</v>
      </c>
      <c r="Z36" s="36">
        <v>3052068.7199999997</v>
      </c>
      <c r="AA36" s="36">
        <v>0</v>
      </c>
      <c r="AB36" s="36">
        <v>0</v>
      </c>
      <c r="AC36" s="36">
        <v>0</v>
      </c>
      <c r="AD36" s="37">
        <f>+O36+R36+X36+U36+AA36</f>
        <v>33565317.530000001</v>
      </c>
      <c r="AE36" s="37">
        <f>+P36+S36+Y36+V36+AB36</f>
        <v>33565317.530000001</v>
      </c>
      <c r="AF36" s="37">
        <f>+Q36+T36+Z36+W36+AC36</f>
        <v>37221885.189999998</v>
      </c>
      <c r="AG36" s="36">
        <v>17216089</v>
      </c>
      <c r="AH36" s="36">
        <v>17216089</v>
      </c>
      <c r="AI36" s="36">
        <v>26416473</v>
      </c>
      <c r="AJ36" s="36">
        <v>7500000</v>
      </c>
      <c r="AK36" s="36">
        <v>7500000</v>
      </c>
      <c r="AL36" s="36">
        <v>5889222</v>
      </c>
      <c r="AM36" s="37">
        <f>+AG36+AJ36</f>
        <v>24716089</v>
      </c>
      <c r="AN36" s="37">
        <f>+AH36+AK36</f>
        <v>24716089</v>
      </c>
      <c r="AO36" s="37">
        <f>+AI36+AL36</f>
        <v>32305695</v>
      </c>
      <c r="AP36" s="38">
        <f>+AM36+AD36</f>
        <v>58281406.530000001</v>
      </c>
      <c r="AQ36" s="38">
        <f>+AN36+AE36</f>
        <v>58281406.530000001</v>
      </c>
      <c r="AR36" s="38">
        <f>+AF36+AO36</f>
        <v>69527580.189999998</v>
      </c>
    </row>
    <row r="37" spans="9:46" ht="17.25" customHeight="1">
      <c r="I37" s="261"/>
      <c r="J37" s="261"/>
      <c r="K37" s="264"/>
      <c r="L37" s="249"/>
      <c r="M37" s="249"/>
      <c r="N37" s="39" t="s">
        <v>20</v>
      </c>
      <c r="O37" s="41">
        <f t="shared" ref="O37:AR37" si="10">+O36</f>
        <v>1853105.41</v>
      </c>
      <c r="P37" s="41">
        <f t="shared" si="10"/>
        <v>1853105.41</v>
      </c>
      <c r="Q37" s="41">
        <f t="shared" si="10"/>
        <v>1619942.64</v>
      </c>
      <c r="R37" s="41">
        <f t="shared" si="10"/>
        <v>8098978.2699999996</v>
      </c>
      <c r="S37" s="41">
        <f t="shared" si="10"/>
        <v>8098978.2699999996</v>
      </c>
      <c r="T37" s="41">
        <f t="shared" si="10"/>
        <v>9053160.8299999963</v>
      </c>
      <c r="U37" s="41">
        <f t="shared" si="10"/>
        <v>15467419.33</v>
      </c>
      <c r="V37" s="41">
        <f t="shared" si="10"/>
        <v>15467419.33</v>
      </c>
      <c r="W37" s="41">
        <f t="shared" si="10"/>
        <v>23496713.000000004</v>
      </c>
      <c r="X37" s="41">
        <f>+X36</f>
        <v>8145814.5199999996</v>
      </c>
      <c r="Y37" s="41">
        <f>+Y36</f>
        <v>8145814.5199999996</v>
      </c>
      <c r="Z37" s="41">
        <f>+Z36</f>
        <v>3052068.7199999997</v>
      </c>
      <c r="AA37" s="41">
        <f t="shared" si="10"/>
        <v>0</v>
      </c>
      <c r="AB37" s="41">
        <f t="shared" si="10"/>
        <v>0</v>
      </c>
      <c r="AC37" s="41">
        <f t="shared" si="10"/>
        <v>0</v>
      </c>
      <c r="AD37" s="41">
        <f t="shared" si="10"/>
        <v>33565317.530000001</v>
      </c>
      <c r="AE37" s="41">
        <f t="shared" si="10"/>
        <v>33565317.530000001</v>
      </c>
      <c r="AF37" s="41">
        <f t="shared" si="10"/>
        <v>37221885.189999998</v>
      </c>
      <c r="AG37" s="41">
        <f t="shared" si="10"/>
        <v>17216089</v>
      </c>
      <c r="AH37" s="41">
        <f t="shared" si="10"/>
        <v>17216089</v>
      </c>
      <c r="AI37" s="41">
        <f t="shared" si="10"/>
        <v>26416473</v>
      </c>
      <c r="AJ37" s="41">
        <f t="shared" si="10"/>
        <v>7500000</v>
      </c>
      <c r="AK37" s="41">
        <f t="shared" si="10"/>
        <v>7500000</v>
      </c>
      <c r="AL37" s="41">
        <f t="shared" si="10"/>
        <v>5889222</v>
      </c>
      <c r="AM37" s="41">
        <f t="shared" si="10"/>
        <v>24716089</v>
      </c>
      <c r="AN37" s="41">
        <f t="shared" si="10"/>
        <v>24716089</v>
      </c>
      <c r="AO37" s="41">
        <f t="shared" si="10"/>
        <v>32305695</v>
      </c>
      <c r="AP37" s="41">
        <f t="shared" si="10"/>
        <v>58281406.530000001</v>
      </c>
      <c r="AQ37" s="41">
        <f t="shared" si="10"/>
        <v>58281406.530000001</v>
      </c>
      <c r="AR37" s="41">
        <f t="shared" si="10"/>
        <v>69527580.189999998</v>
      </c>
    </row>
    <row r="38" spans="9:46" ht="17.25" customHeight="1">
      <c r="I38" s="262"/>
      <c r="J38" s="262"/>
      <c r="K38" s="265"/>
      <c r="L38" s="250"/>
      <c r="M38" s="250"/>
      <c r="N38" s="39" t="s">
        <v>22</v>
      </c>
      <c r="O38" s="40">
        <f t="shared" ref="O38:AR38" si="11">+O37+O35</f>
        <v>79519337.409999996</v>
      </c>
      <c r="P38" s="40">
        <f t="shared" si="11"/>
        <v>83922357.409999996</v>
      </c>
      <c r="Q38" s="40">
        <f t="shared" si="11"/>
        <v>79736311.640000001</v>
      </c>
      <c r="R38" s="40">
        <f t="shared" si="11"/>
        <v>22500992.27</v>
      </c>
      <c r="S38" s="40">
        <f t="shared" si="11"/>
        <v>26273038.27</v>
      </c>
      <c r="T38" s="40">
        <f t="shared" si="11"/>
        <v>27017584.829999998</v>
      </c>
      <c r="U38" s="40">
        <f t="shared" si="11"/>
        <v>50941057.329999998</v>
      </c>
      <c r="V38" s="40">
        <f t="shared" si="11"/>
        <v>59169011.329999998</v>
      </c>
      <c r="W38" s="40">
        <f t="shared" si="11"/>
        <v>62630867</v>
      </c>
      <c r="X38" s="40">
        <f>+X37+X35</f>
        <v>8145814.5199999996</v>
      </c>
      <c r="Y38" s="40">
        <f>+Y37+Y35</f>
        <v>21544647.52</v>
      </c>
      <c r="Z38" s="40">
        <f>+Z37+Z35</f>
        <v>48052068.719999999</v>
      </c>
      <c r="AA38" s="40">
        <f t="shared" si="11"/>
        <v>0</v>
      </c>
      <c r="AB38" s="40">
        <f t="shared" si="11"/>
        <v>0</v>
      </c>
      <c r="AC38" s="40">
        <f t="shared" si="11"/>
        <v>0</v>
      </c>
      <c r="AD38" s="41">
        <f t="shared" si="11"/>
        <v>161107201.53</v>
      </c>
      <c r="AE38" s="41">
        <f t="shared" si="11"/>
        <v>190909054.53</v>
      </c>
      <c r="AF38" s="41">
        <f t="shared" si="11"/>
        <v>217436832.19</v>
      </c>
      <c r="AG38" s="40">
        <f t="shared" si="11"/>
        <v>25616089</v>
      </c>
      <c r="AH38" s="40">
        <f t="shared" si="11"/>
        <v>38216089</v>
      </c>
      <c r="AI38" s="40">
        <f t="shared" si="11"/>
        <v>44379916</v>
      </c>
      <c r="AJ38" s="40">
        <f t="shared" si="11"/>
        <v>7500000</v>
      </c>
      <c r="AK38" s="40">
        <f t="shared" si="11"/>
        <v>7500000</v>
      </c>
      <c r="AL38" s="40">
        <f t="shared" si="11"/>
        <v>5889222</v>
      </c>
      <c r="AM38" s="41">
        <f t="shared" si="11"/>
        <v>33116089</v>
      </c>
      <c r="AN38" s="41">
        <f t="shared" si="11"/>
        <v>45716089</v>
      </c>
      <c r="AO38" s="41">
        <f t="shared" si="11"/>
        <v>50269138</v>
      </c>
      <c r="AP38" s="40">
        <f t="shared" si="11"/>
        <v>194223290.53</v>
      </c>
      <c r="AQ38" s="40">
        <f t="shared" si="11"/>
        <v>236625143.53</v>
      </c>
      <c r="AR38" s="40">
        <f t="shared" si="11"/>
        <v>267705970.19</v>
      </c>
    </row>
    <row r="39" spans="9:46" ht="7.5" customHeight="1">
      <c r="I39" s="30"/>
      <c r="J39" s="30"/>
      <c r="K39" s="30"/>
      <c r="L39" s="30"/>
      <c r="M39" s="30"/>
      <c r="N39" s="30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3"/>
      <c r="AK39" s="43"/>
      <c r="AL39" s="42"/>
      <c r="AM39" s="42"/>
      <c r="AN39" s="42"/>
      <c r="AO39" s="43"/>
      <c r="AP39" s="42"/>
      <c r="AQ39" s="42"/>
      <c r="AR39" s="42"/>
    </row>
    <row r="40" spans="9:46" ht="15" customHeight="1">
      <c r="I40" s="260">
        <v>3</v>
      </c>
      <c r="J40" s="260">
        <v>8</v>
      </c>
      <c r="K40" s="263">
        <v>1</v>
      </c>
      <c r="L40" s="266">
        <v>8</v>
      </c>
      <c r="M40" s="248" t="s">
        <v>25</v>
      </c>
      <c r="N40" s="34" t="s">
        <v>18</v>
      </c>
      <c r="O40" s="35"/>
      <c r="P40" s="35"/>
      <c r="Q40" s="35"/>
      <c r="R40" s="47"/>
      <c r="S40" s="47"/>
      <c r="T40" s="47"/>
      <c r="U40" s="47"/>
      <c r="V40" s="47"/>
      <c r="W40" s="47"/>
      <c r="X40" s="47">
        <v>6355300</v>
      </c>
      <c r="Y40" s="47">
        <v>6355300</v>
      </c>
      <c r="Z40" s="46">
        <v>6355300</v>
      </c>
      <c r="AA40" s="47"/>
      <c r="AB40" s="47"/>
      <c r="AC40" s="47"/>
      <c r="AD40" s="37">
        <f t="shared" ref="AD40:AF41" si="12">+O40+R40+U40+X40+AA40</f>
        <v>6355300</v>
      </c>
      <c r="AE40" s="37">
        <f t="shared" si="12"/>
        <v>6355300</v>
      </c>
      <c r="AF40" s="37">
        <f t="shared" si="12"/>
        <v>6355300</v>
      </c>
      <c r="AG40" s="36">
        <v>0</v>
      </c>
      <c r="AH40" s="36">
        <v>0</v>
      </c>
      <c r="AI40" s="36">
        <v>0</v>
      </c>
      <c r="AJ40" s="36">
        <v>0</v>
      </c>
      <c r="AK40" s="36">
        <v>0</v>
      </c>
      <c r="AL40" s="36">
        <v>0</v>
      </c>
      <c r="AM40" s="37">
        <f t="shared" ref="AM40:AO41" si="13">+AG40+AJ40</f>
        <v>0</v>
      </c>
      <c r="AN40" s="37">
        <f t="shared" si="13"/>
        <v>0</v>
      </c>
      <c r="AO40" s="37">
        <f t="shared" si="13"/>
        <v>0</v>
      </c>
      <c r="AP40" s="38">
        <f>+AM40+AD40</f>
        <v>6355300</v>
      </c>
      <c r="AQ40" s="38">
        <f>+AN40+AE40</f>
        <v>6355300</v>
      </c>
      <c r="AR40" s="38">
        <f>+AF40+AO40</f>
        <v>6355300</v>
      </c>
    </row>
    <row r="41" spans="9:46" ht="15" customHeight="1">
      <c r="I41" s="261"/>
      <c r="J41" s="261"/>
      <c r="K41" s="264"/>
      <c r="L41" s="249"/>
      <c r="M41" s="249"/>
      <c r="N41" s="34" t="s">
        <v>19</v>
      </c>
      <c r="O41" s="36"/>
      <c r="P41" s="36"/>
      <c r="Q41" s="36"/>
      <c r="R41" s="36"/>
      <c r="S41" s="36"/>
      <c r="T41" s="36"/>
      <c r="U41" s="36"/>
      <c r="V41" s="36"/>
      <c r="W41" s="36"/>
      <c r="X41" s="36">
        <v>3000000</v>
      </c>
      <c r="Y41" s="36">
        <v>3000000</v>
      </c>
      <c r="Z41" s="36">
        <v>2900598</v>
      </c>
      <c r="AA41" s="36"/>
      <c r="AB41" s="36"/>
      <c r="AC41" s="36"/>
      <c r="AD41" s="37">
        <f t="shared" si="12"/>
        <v>3000000</v>
      </c>
      <c r="AE41" s="37">
        <f t="shared" si="12"/>
        <v>3000000</v>
      </c>
      <c r="AF41" s="37">
        <f t="shared" si="12"/>
        <v>2900598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7">
        <f t="shared" si="13"/>
        <v>0</v>
      </c>
      <c r="AN41" s="37">
        <f t="shared" si="13"/>
        <v>0</v>
      </c>
      <c r="AO41" s="37">
        <f t="shared" si="13"/>
        <v>0</v>
      </c>
      <c r="AP41" s="38">
        <f>+AM41+AD41</f>
        <v>3000000</v>
      </c>
      <c r="AQ41" s="38">
        <f>+AN41+AE41</f>
        <v>3000000</v>
      </c>
      <c r="AR41" s="38">
        <f>+AF41+AO41</f>
        <v>2900598</v>
      </c>
    </row>
    <row r="42" spans="9:46" ht="15" customHeight="1">
      <c r="I42" s="261"/>
      <c r="J42" s="261"/>
      <c r="K42" s="264"/>
      <c r="L42" s="249"/>
      <c r="M42" s="249"/>
      <c r="N42" s="39" t="s">
        <v>20</v>
      </c>
      <c r="O42" s="40">
        <f t="shared" ref="O42:AR42" si="14">+O40+O41</f>
        <v>0</v>
      </c>
      <c r="P42" s="40">
        <f t="shared" si="14"/>
        <v>0</v>
      </c>
      <c r="Q42" s="40">
        <f t="shared" si="14"/>
        <v>0</v>
      </c>
      <c r="R42" s="40">
        <f t="shared" si="14"/>
        <v>0</v>
      </c>
      <c r="S42" s="40">
        <f t="shared" si="14"/>
        <v>0</v>
      </c>
      <c r="T42" s="40">
        <f t="shared" si="14"/>
        <v>0</v>
      </c>
      <c r="U42" s="40">
        <f t="shared" si="14"/>
        <v>0</v>
      </c>
      <c r="V42" s="40">
        <f t="shared" si="14"/>
        <v>0</v>
      </c>
      <c r="W42" s="40">
        <f t="shared" si="14"/>
        <v>0</v>
      </c>
      <c r="X42" s="40">
        <f t="shared" si="14"/>
        <v>9355300</v>
      </c>
      <c r="Y42" s="40">
        <f t="shared" si="14"/>
        <v>9355300</v>
      </c>
      <c r="Z42" s="40">
        <f t="shared" si="14"/>
        <v>9255898</v>
      </c>
      <c r="AA42" s="40">
        <f t="shared" si="14"/>
        <v>0</v>
      </c>
      <c r="AB42" s="40">
        <f t="shared" si="14"/>
        <v>0</v>
      </c>
      <c r="AC42" s="40">
        <f t="shared" si="14"/>
        <v>0</v>
      </c>
      <c r="AD42" s="41">
        <f t="shared" si="14"/>
        <v>9355300</v>
      </c>
      <c r="AE42" s="41">
        <f t="shared" si="14"/>
        <v>9355300</v>
      </c>
      <c r="AF42" s="41">
        <f t="shared" si="14"/>
        <v>9255898</v>
      </c>
      <c r="AG42" s="40">
        <f t="shared" si="14"/>
        <v>0</v>
      </c>
      <c r="AH42" s="40">
        <f t="shared" si="14"/>
        <v>0</v>
      </c>
      <c r="AI42" s="40">
        <f t="shared" si="14"/>
        <v>0</v>
      </c>
      <c r="AJ42" s="40">
        <f t="shared" si="14"/>
        <v>0</v>
      </c>
      <c r="AK42" s="40">
        <f t="shared" si="14"/>
        <v>0</v>
      </c>
      <c r="AL42" s="40">
        <f t="shared" si="14"/>
        <v>0</v>
      </c>
      <c r="AM42" s="41">
        <f t="shared" si="14"/>
        <v>0</v>
      </c>
      <c r="AN42" s="41">
        <f t="shared" si="14"/>
        <v>0</v>
      </c>
      <c r="AO42" s="41">
        <f t="shared" si="14"/>
        <v>0</v>
      </c>
      <c r="AP42" s="40">
        <f t="shared" si="14"/>
        <v>9355300</v>
      </c>
      <c r="AQ42" s="40">
        <f t="shared" si="14"/>
        <v>9355300</v>
      </c>
      <c r="AR42" s="40">
        <f t="shared" si="14"/>
        <v>9255898</v>
      </c>
    </row>
    <row r="43" spans="9:46" ht="15" customHeight="1">
      <c r="I43" s="261"/>
      <c r="J43" s="261"/>
      <c r="K43" s="264"/>
      <c r="L43" s="249"/>
      <c r="M43" s="249"/>
      <c r="N43" s="34" t="s">
        <v>21</v>
      </c>
      <c r="O43" s="36">
        <v>0</v>
      </c>
      <c r="P43" s="36">
        <v>0</v>
      </c>
      <c r="Q43" s="36">
        <v>0</v>
      </c>
      <c r="R43" s="36">
        <v>0</v>
      </c>
      <c r="S43" s="36">
        <v>0</v>
      </c>
      <c r="T43" s="36">
        <v>0</v>
      </c>
      <c r="U43" s="36">
        <v>0</v>
      </c>
      <c r="V43" s="36">
        <v>0</v>
      </c>
      <c r="W43" s="36">
        <v>0</v>
      </c>
      <c r="X43" s="36">
        <v>0</v>
      </c>
      <c r="Y43" s="36">
        <v>0</v>
      </c>
      <c r="Z43" s="36">
        <v>0</v>
      </c>
      <c r="AA43" s="36">
        <v>0</v>
      </c>
      <c r="AB43" s="36">
        <v>0</v>
      </c>
      <c r="AC43" s="36">
        <v>0</v>
      </c>
      <c r="AD43" s="37">
        <f>+O43+R43+U43+AA43</f>
        <v>0</v>
      </c>
      <c r="AE43" s="37">
        <f>+P43+S43+V43+AB43</f>
        <v>0</v>
      </c>
      <c r="AF43" s="37">
        <f>+Q43+T43+W43+AC43</f>
        <v>0</v>
      </c>
      <c r="AG43" s="36">
        <v>0</v>
      </c>
      <c r="AH43" s="36">
        <v>0</v>
      </c>
      <c r="AI43" s="36">
        <v>0</v>
      </c>
      <c r="AJ43" s="36">
        <v>0</v>
      </c>
      <c r="AK43" s="36">
        <v>0</v>
      </c>
      <c r="AL43" s="36">
        <v>0</v>
      </c>
      <c r="AM43" s="37">
        <f>+AG43+AJ43</f>
        <v>0</v>
      </c>
      <c r="AN43" s="37">
        <f>+AH43+AK43</f>
        <v>0</v>
      </c>
      <c r="AO43" s="37">
        <f>+AI43+AL43</f>
        <v>0</v>
      </c>
      <c r="AP43" s="38">
        <f>+AM43+AD43</f>
        <v>0</v>
      </c>
      <c r="AQ43" s="38">
        <f>+AN43+AE43</f>
        <v>0</v>
      </c>
      <c r="AR43" s="38">
        <f>+AF43+AO43</f>
        <v>0</v>
      </c>
    </row>
    <row r="44" spans="9:46" ht="15" customHeight="1">
      <c r="I44" s="261"/>
      <c r="J44" s="261"/>
      <c r="K44" s="264"/>
      <c r="L44" s="249"/>
      <c r="M44" s="249"/>
      <c r="N44" s="39" t="s">
        <v>20</v>
      </c>
      <c r="O44" s="41">
        <f t="shared" ref="O44:AR44" si="15">+O43</f>
        <v>0</v>
      </c>
      <c r="P44" s="41">
        <f t="shared" si="15"/>
        <v>0</v>
      </c>
      <c r="Q44" s="41">
        <f t="shared" si="15"/>
        <v>0</v>
      </c>
      <c r="R44" s="41">
        <f t="shared" si="15"/>
        <v>0</v>
      </c>
      <c r="S44" s="41">
        <f t="shared" si="15"/>
        <v>0</v>
      </c>
      <c r="T44" s="41">
        <f t="shared" si="15"/>
        <v>0</v>
      </c>
      <c r="U44" s="41">
        <f t="shared" si="15"/>
        <v>0</v>
      </c>
      <c r="V44" s="41">
        <f t="shared" si="15"/>
        <v>0</v>
      </c>
      <c r="W44" s="41">
        <f t="shared" si="15"/>
        <v>0</v>
      </c>
      <c r="X44" s="41">
        <f t="shared" si="15"/>
        <v>0</v>
      </c>
      <c r="Y44" s="41">
        <f t="shared" si="15"/>
        <v>0</v>
      </c>
      <c r="Z44" s="41">
        <f t="shared" si="15"/>
        <v>0</v>
      </c>
      <c r="AA44" s="41">
        <f t="shared" si="15"/>
        <v>0</v>
      </c>
      <c r="AB44" s="41">
        <f t="shared" si="15"/>
        <v>0</v>
      </c>
      <c r="AC44" s="41">
        <f t="shared" si="15"/>
        <v>0</v>
      </c>
      <c r="AD44" s="41">
        <f t="shared" si="15"/>
        <v>0</v>
      </c>
      <c r="AE44" s="41">
        <f t="shared" si="15"/>
        <v>0</v>
      </c>
      <c r="AF44" s="41">
        <f t="shared" si="15"/>
        <v>0</v>
      </c>
      <c r="AG44" s="41">
        <f t="shared" si="15"/>
        <v>0</v>
      </c>
      <c r="AH44" s="41">
        <f t="shared" si="15"/>
        <v>0</v>
      </c>
      <c r="AI44" s="41">
        <f t="shared" si="15"/>
        <v>0</v>
      </c>
      <c r="AJ44" s="41">
        <f t="shared" si="15"/>
        <v>0</v>
      </c>
      <c r="AK44" s="41">
        <f t="shared" si="15"/>
        <v>0</v>
      </c>
      <c r="AL44" s="41">
        <f t="shared" si="15"/>
        <v>0</v>
      </c>
      <c r="AM44" s="41">
        <f t="shared" si="15"/>
        <v>0</v>
      </c>
      <c r="AN44" s="41">
        <f t="shared" si="15"/>
        <v>0</v>
      </c>
      <c r="AO44" s="41">
        <f t="shared" si="15"/>
        <v>0</v>
      </c>
      <c r="AP44" s="41">
        <f t="shared" si="15"/>
        <v>0</v>
      </c>
      <c r="AQ44" s="41">
        <f t="shared" si="15"/>
        <v>0</v>
      </c>
      <c r="AR44" s="41">
        <f t="shared" si="15"/>
        <v>0</v>
      </c>
    </row>
    <row r="45" spans="9:46" ht="15" customHeight="1">
      <c r="I45" s="262"/>
      <c r="J45" s="262"/>
      <c r="K45" s="265"/>
      <c r="L45" s="250"/>
      <c r="M45" s="250"/>
      <c r="N45" s="39" t="s">
        <v>22</v>
      </c>
      <c r="O45" s="40">
        <f t="shared" ref="O45:AR45" si="16">+O44+O42</f>
        <v>0</v>
      </c>
      <c r="P45" s="40">
        <f t="shared" si="16"/>
        <v>0</v>
      </c>
      <c r="Q45" s="40">
        <f t="shared" si="16"/>
        <v>0</v>
      </c>
      <c r="R45" s="40">
        <f t="shared" si="16"/>
        <v>0</v>
      </c>
      <c r="S45" s="40">
        <f t="shared" si="16"/>
        <v>0</v>
      </c>
      <c r="T45" s="40">
        <f t="shared" si="16"/>
        <v>0</v>
      </c>
      <c r="U45" s="40">
        <f t="shared" si="16"/>
        <v>0</v>
      </c>
      <c r="V45" s="40">
        <f t="shared" si="16"/>
        <v>0</v>
      </c>
      <c r="W45" s="40">
        <f t="shared" si="16"/>
        <v>0</v>
      </c>
      <c r="X45" s="40">
        <f t="shared" si="16"/>
        <v>9355300</v>
      </c>
      <c r="Y45" s="40">
        <f t="shared" si="16"/>
        <v>9355300</v>
      </c>
      <c r="Z45" s="40">
        <f t="shared" si="16"/>
        <v>9255898</v>
      </c>
      <c r="AA45" s="40">
        <f t="shared" si="16"/>
        <v>0</v>
      </c>
      <c r="AB45" s="40">
        <f t="shared" si="16"/>
        <v>0</v>
      </c>
      <c r="AC45" s="40">
        <f t="shared" si="16"/>
        <v>0</v>
      </c>
      <c r="AD45" s="41">
        <f t="shared" si="16"/>
        <v>9355300</v>
      </c>
      <c r="AE45" s="41">
        <f t="shared" si="16"/>
        <v>9355300</v>
      </c>
      <c r="AF45" s="41">
        <f t="shared" si="16"/>
        <v>9255898</v>
      </c>
      <c r="AG45" s="40">
        <f t="shared" si="16"/>
        <v>0</v>
      </c>
      <c r="AH45" s="40">
        <f t="shared" si="16"/>
        <v>0</v>
      </c>
      <c r="AI45" s="40">
        <f t="shared" si="16"/>
        <v>0</v>
      </c>
      <c r="AJ45" s="40">
        <f t="shared" si="16"/>
        <v>0</v>
      </c>
      <c r="AK45" s="40">
        <f t="shared" si="16"/>
        <v>0</v>
      </c>
      <c r="AL45" s="40">
        <f t="shared" si="16"/>
        <v>0</v>
      </c>
      <c r="AM45" s="41">
        <f t="shared" si="16"/>
        <v>0</v>
      </c>
      <c r="AN45" s="41">
        <f t="shared" si="16"/>
        <v>0</v>
      </c>
      <c r="AO45" s="41">
        <f t="shared" si="16"/>
        <v>0</v>
      </c>
      <c r="AP45" s="40">
        <f t="shared" si="16"/>
        <v>9355300</v>
      </c>
      <c r="AQ45" s="40">
        <f t="shared" si="16"/>
        <v>9355300</v>
      </c>
      <c r="AR45" s="40">
        <f t="shared" si="16"/>
        <v>9255898</v>
      </c>
    </row>
    <row r="46" spans="9:46" ht="9" customHeight="1">
      <c r="I46" s="30"/>
      <c r="J46" s="30"/>
      <c r="K46" s="30"/>
      <c r="L46" s="30"/>
      <c r="M46" s="30"/>
      <c r="N46" s="30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3"/>
      <c r="AK46" s="43"/>
      <c r="AL46" s="42"/>
      <c r="AM46" s="42"/>
      <c r="AN46" s="42"/>
      <c r="AO46" s="43"/>
      <c r="AP46" s="42"/>
      <c r="AQ46" s="42"/>
      <c r="AR46" s="42"/>
    </row>
    <row r="47" spans="9:46" ht="15" hidden="1" customHeight="1">
      <c r="I47" s="30"/>
      <c r="J47" s="30"/>
      <c r="K47" s="30"/>
      <c r="L47" s="30"/>
      <c r="M47" s="30"/>
      <c r="N47" s="30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3"/>
      <c r="AK47" s="43"/>
      <c r="AL47" s="42"/>
      <c r="AM47" s="42"/>
      <c r="AN47" s="42"/>
      <c r="AO47" s="43"/>
      <c r="AP47" s="42"/>
      <c r="AQ47" s="42"/>
      <c r="AR47" s="42"/>
    </row>
    <row r="48" spans="9:46" ht="15" hidden="1" customHeight="1">
      <c r="I48" s="30"/>
      <c r="J48" s="30"/>
      <c r="K48" s="30"/>
      <c r="L48" s="30"/>
      <c r="M48" s="30"/>
      <c r="N48" s="30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3"/>
      <c r="AK48" s="43"/>
      <c r="AL48" s="42"/>
      <c r="AM48" s="42"/>
      <c r="AN48" s="42"/>
      <c r="AO48" s="43"/>
      <c r="AP48" s="42"/>
      <c r="AQ48" s="42"/>
      <c r="AR48" s="42"/>
    </row>
    <row r="49" spans="9:47" ht="17.25" customHeight="1">
      <c r="I49" s="260">
        <v>3</v>
      </c>
      <c r="J49" s="260">
        <v>8</v>
      </c>
      <c r="K49" s="263">
        <v>3</v>
      </c>
      <c r="L49" s="266">
        <v>3</v>
      </c>
      <c r="M49" s="248" t="s">
        <v>24</v>
      </c>
      <c r="N49" s="34" t="s">
        <v>18</v>
      </c>
      <c r="O49" s="35">
        <v>23969291</v>
      </c>
      <c r="P49" s="35">
        <v>25793191</v>
      </c>
      <c r="Q49" s="47">
        <v>25793191</v>
      </c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37">
        <f t="shared" ref="AD49:AF50" si="17">+O49+R49+U49+X49+AA49</f>
        <v>23969291</v>
      </c>
      <c r="AE49" s="37">
        <f t="shared" si="17"/>
        <v>25793191</v>
      </c>
      <c r="AF49" s="37">
        <f t="shared" si="17"/>
        <v>25793191</v>
      </c>
      <c r="AG49" s="36">
        <v>0</v>
      </c>
      <c r="AH49" s="36">
        <v>0</v>
      </c>
      <c r="AI49" s="36">
        <v>0</v>
      </c>
      <c r="AJ49" s="36">
        <v>0</v>
      </c>
      <c r="AK49" s="36">
        <v>0</v>
      </c>
      <c r="AL49" s="36">
        <v>0</v>
      </c>
      <c r="AM49" s="37">
        <f t="shared" ref="AM49:AO50" si="18">+AG49+AJ49</f>
        <v>0</v>
      </c>
      <c r="AN49" s="37">
        <f t="shared" si="18"/>
        <v>0</v>
      </c>
      <c r="AO49" s="37">
        <f t="shared" si="18"/>
        <v>0</v>
      </c>
      <c r="AP49" s="38">
        <f>+AM49+AD49</f>
        <v>23969291</v>
      </c>
      <c r="AQ49" s="38">
        <f>+AN49+AE49</f>
        <v>25793191</v>
      </c>
      <c r="AR49" s="38">
        <f>+AF49+AO49</f>
        <v>25793191</v>
      </c>
    </row>
    <row r="50" spans="9:47" ht="17.25" customHeight="1">
      <c r="I50" s="261"/>
      <c r="J50" s="261"/>
      <c r="K50" s="264"/>
      <c r="L50" s="249"/>
      <c r="M50" s="249"/>
      <c r="N50" s="34" t="s">
        <v>19</v>
      </c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7">
        <f t="shared" si="17"/>
        <v>0</v>
      </c>
      <c r="AE50" s="37">
        <f t="shared" si="17"/>
        <v>0</v>
      </c>
      <c r="AF50" s="37">
        <f t="shared" si="17"/>
        <v>0</v>
      </c>
      <c r="AG50" s="36">
        <v>0</v>
      </c>
      <c r="AH50" s="36">
        <v>0</v>
      </c>
      <c r="AI50" s="36">
        <v>0</v>
      </c>
      <c r="AJ50" s="36">
        <v>0</v>
      </c>
      <c r="AK50" s="36">
        <v>0</v>
      </c>
      <c r="AL50" s="36">
        <v>0</v>
      </c>
      <c r="AM50" s="37">
        <f t="shared" si="18"/>
        <v>0</v>
      </c>
      <c r="AN50" s="37">
        <f t="shared" si="18"/>
        <v>0</v>
      </c>
      <c r="AO50" s="37">
        <f t="shared" si="18"/>
        <v>0</v>
      </c>
      <c r="AP50" s="38">
        <f>+AM50+AD50</f>
        <v>0</v>
      </c>
      <c r="AQ50" s="38">
        <f>+AN50+AE50</f>
        <v>0</v>
      </c>
      <c r="AR50" s="38">
        <f>+AF50+AO50</f>
        <v>0</v>
      </c>
    </row>
    <row r="51" spans="9:47" ht="17.25" customHeight="1">
      <c r="I51" s="261"/>
      <c r="J51" s="261"/>
      <c r="K51" s="264"/>
      <c r="L51" s="249"/>
      <c r="M51" s="249"/>
      <c r="N51" s="39" t="s">
        <v>20</v>
      </c>
      <c r="O51" s="40">
        <f t="shared" ref="O51:AR51" si="19">+O49+O50</f>
        <v>23969291</v>
      </c>
      <c r="P51" s="40">
        <f t="shared" si="19"/>
        <v>25793191</v>
      </c>
      <c r="Q51" s="40">
        <f t="shared" si="19"/>
        <v>25793191</v>
      </c>
      <c r="R51" s="40">
        <f t="shared" si="19"/>
        <v>0</v>
      </c>
      <c r="S51" s="40">
        <f t="shared" si="19"/>
        <v>0</v>
      </c>
      <c r="T51" s="40">
        <f t="shared" si="19"/>
        <v>0</v>
      </c>
      <c r="U51" s="40">
        <f t="shared" si="19"/>
        <v>0</v>
      </c>
      <c r="V51" s="40">
        <f t="shared" si="19"/>
        <v>0</v>
      </c>
      <c r="W51" s="40">
        <f t="shared" si="19"/>
        <v>0</v>
      </c>
      <c r="X51" s="40">
        <f>+X49+X50</f>
        <v>0</v>
      </c>
      <c r="Y51" s="40">
        <f>+Y49+Y50</f>
        <v>0</v>
      </c>
      <c r="Z51" s="40">
        <f>+Z49+Z50</f>
        <v>0</v>
      </c>
      <c r="AA51" s="40">
        <f t="shared" si="19"/>
        <v>0</v>
      </c>
      <c r="AB51" s="40">
        <f t="shared" si="19"/>
        <v>0</v>
      </c>
      <c r="AC51" s="40">
        <f t="shared" si="19"/>
        <v>0</v>
      </c>
      <c r="AD51" s="41">
        <f t="shared" si="19"/>
        <v>23969291</v>
      </c>
      <c r="AE51" s="41">
        <f t="shared" si="19"/>
        <v>25793191</v>
      </c>
      <c r="AF51" s="41">
        <f t="shared" si="19"/>
        <v>25793191</v>
      </c>
      <c r="AG51" s="40">
        <f t="shared" si="19"/>
        <v>0</v>
      </c>
      <c r="AH51" s="40">
        <f t="shared" si="19"/>
        <v>0</v>
      </c>
      <c r="AI51" s="40">
        <f t="shared" si="19"/>
        <v>0</v>
      </c>
      <c r="AJ51" s="40">
        <f t="shared" si="19"/>
        <v>0</v>
      </c>
      <c r="AK51" s="40">
        <f t="shared" si="19"/>
        <v>0</v>
      </c>
      <c r="AL51" s="40">
        <f t="shared" si="19"/>
        <v>0</v>
      </c>
      <c r="AM51" s="41">
        <f t="shared" si="19"/>
        <v>0</v>
      </c>
      <c r="AN51" s="41">
        <f t="shared" si="19"/>
        <v>0</v>
      </c>
      <c r="AO51" s="41">
        <f t="shared" si="19"/>
        <v>0</v>
      </c>
      <c r="AP51" s="40">
        <f t="shared" si="19"/>
        <v>23969291</v>
      </c>
      <c r="AQ51" s="40">
        <f t="shared" si="19"/>
        <v>25793191</v>
      </c>
      <c r="AR51" s="40">
        <f t="shared" si="19"/>
        <v>25793191</v>
      </c>
    </row>
    <row r="52" spans="9:47" ht="17.25" customHeight="1">
      <c r="I52" s="261"/>
      <c r="J52" s="261"/>
      <c r="K52" s="264"/>
      <c r="L52" s="249"/>
      <c r="M52" s="249"/>
      <c r="N52" s="34" t="s">
        <v>21</v>
      </c>
      <c r="O52" s="36">
        <v>0</v>
      </c>
      <c r="P52" s="36">
        <v>0</v>
      </c>
      <c r="Q52" s="36">
        <v>0</v>
      </c>
      <c r="R52" s="36">
        <v>0</v>
      </c>
      <c r="S52" s="36">
        <v>0</v>
      </c>
      <c r="T52" s="36">
        <v>0</v>
      </c>
      <c r="U52" s="36">
        <v>0</v>
      </c>
      <c r="V52" s="36">
        <v>0</v>
      </c>
      <c r="W52" s="36">
        <v>0</v>
      </c>
      <c r="X52" s="36">
        <v>0</v>
      </c>
      <c r="Y52" s="36">
        <v>0</v>
      </c>
      <c r="Z52" s="36">
        <v>0</v>
      </c>
      <c r="AA52" s="36">
        <v>0</v>
      </c>
      <c r="AB52" s="36">
        <v>0</v>
      </c>
      <c r="AC52" s="36">
        <v>0</v>
      </c>
      <c r="AD52" s="37">
        <f>+O52+R52+U52+AA52</f>
        <v>0</v>
      </c>
      <c r="AE52" s="37">
        <f>+P52+S52+V52+AB52</f>
        <v>0</v>
      </c>
      <c r="AF52" s="37">
        <f>+Q52+T52+W52+AC52</f>
        <v>0</v>
      </c>
      <c r="AG52" s="36">
        <v>0</v>
      </c>
      <c r="AH52" s="36">
        <v>0</v>
      </c>
      <c r="AI52" s="36">
        <v>0</v>
      </c>
      <c r="AJ52" s="36">
        <v>0</v>
      </c>
      <c r="AK52" s="36">
        <v>0</v>
      </c>
      <c r="AL52" s="36">
        <v>0</v>
      </c>
      <c r="AM52" s="37">
        <f>+AG52+AJ52</f>
        <v>0</v>
      </c>
      <c r="AN52" s="37">
        <f>+AH52+AK52</f>
        <v>0</v>
      </c>
      <c r="AO52" s="37">
        <f>+AI52+AL52</f>
        <v>0</v>
      </c>
      <c r="AP52" s="38">
        <f>+AM52+AD52</f>
        <v>0</v>
      </c>
      <c r="AQ52" s="38">
        <f>+AN52+AE52</f>
        <v>0</v>
      </c>
      <c r="AR52" s="38">
        <f>+AF52+AO52</f>
        <v>0</v>
      </c>
    </row>
    <row r="53" spans="9:47" ht="17.25" customHeight="1">
      <c r="I53" s="261"/>
      <c r="J53" s="261"/>
      <c r="K53" s="264"/>
      <c r="L53" s="249"/>
      <c r="M53" s="249"/>
      <c r="N53" s="39" t="s">
        <v>20</v>
      </c>
      <c r="O53" s="41">
        <f t="shared" ref="O53:AR53" si="20">+O52</f>
        <v>0</v>
      </c>
      <c r="P53" s="41">
        <f t="shared" si="20"/>
        <v>0</v>
      </c>
      <c r="Q53" s="41">
        <f t="shared" si="20"/>
        <v>0</v>
      </c>
      <c r="R53" s="41">
        <f t="shared" si="20"/>
        <v>0</v>
      </c>
      <c r="S53" s="41">
        <f t="shared" si="20"/>
        <v>0</v>
      </c>
      <c r="T53" s="41">
        <f t="shared" si="20"/>
        <v>0</v>
      </c>
      <c r="U53" s="41">
        <f t="shared" si="20"/>
        <v>0</v>
      </c>
      <c r="V53" s="41">
        <f t="shared" si="20"/>
        <v>0</v>
      </c>
      <c r="W53" s="41">
        <f t="shared" si="20"/>
        <v>0</v>
      </c>
      <c r="X53" s="41">
        <f>+X52</f>
        <v>0</v>
      </c>
      <c r="Y53" s="41">
        <f>+Y52</f>
        <v>0</v>
      </c>
      <c r="Z53" s="41">
        <f>+Z52</f>
        <v>0</v>
      </c>
      <c r="AA53" s="41">
        <f t="shared" si="20"/>
        <v>0</v>
      </c>
      <c r="AB53" s="41">
        <f t="shared" si="20"/>
        <v>0</v>
      </c>
      <c r="AC53" s="41">
        <f t="shared" si="20"/>
        <v>0</v>
      </c>
      <c r="AD53" s="41">
        <f t="shared" si="20"/>
        <v>0</v>
      </c>
      <c r="AE53" s="41">
        <f t="shared" si="20"/>
        <v>0</v>
      </c>
      <c r="AF53" s="41">
        <f t="shared" si="20"/>
        <v>0</v>
      </c>
      <c r="AG53" s="41">
        <f t="shared" si="20"/>
        <v>0</v>
      </c>
      <c r="AH53" s="41">
        <f t="shared" si="20"/>
        <v>0</v>
      </c>
      <c r="AI53" s="41">
        <f t="shared" si="20"/>
        <v>0</v>
      </c>
      <c r="AJ53" s="41">
        <f t="shared" si="20"/>
        <v>0</v>
      </c>
      <c r="AK53" s="41">
        <f t="shared" si="20"/>
        <v>0</v>
      </c>
      <c r="AL53" s="41">
        <f t="shared" si="20"/>
        <v>0</v>
      </c>
      <c r="AM53" s="41">
        <f t="shared" si="20"/>
        <v>0</v>
      </c>
      <c r="AN53" s="41">
        <f t="shared" si="20"/>
        <v>0</v>
      </c>
      <c r="AO53" s="41">
        <f t="shared" si="20"/>
        <v>0</v>
      </c>
      <c r="AP53" s="41">
        <f t="shared" si="20"/>
        <v>0</v>
      </c>
      <c r="AQ53" s="41">
        <f t="shared" si="20"/>
        <v>0</v>
      </c>
      <c r="AR53" s="41">
        <f t="shared" si="20"/>
        <v>0</v>
      </c>
    </row>
    <row r="54" spans="9:47" ht="19.5" customHeight="1">
      <c r="I54" s="262"/>
      <c r="J54" s="262"/>
      <c r="K54" s="265"/>
      <c r="L54" s="250"/>
      <c r="M54" s="250"/>
      <c r="N54" s="39" t="s">
        <v>22</v>
      </c>
      <c r="O54" s="40">
        <f t="shared" ref="O54:AR54" si="21">+O53+O51</f>
        <v>23969291</v>
      </c>
      <c r="P54" s="40">
        <f t="shared" si="21"/>
        <v>25793191</v>
      </c>
      <c r="Q54" s="40">
        <f t="shared" si="21"/>
        <v>25793191</v>
      </c>
      <c r="R54" s="40">
        <f t="shared" si="21"/>
        <v>0</v>
      </c>
      <c r="S54" s="40">
        <f t="shared" si="21"/>
        <v>0</v>
      </c>
      <c r="T54" s="40">
        <f t="shared" si="21"/>
        <v>0</v>
      </c>
      <c r="U54" s="40">
        <f t="shared" si="21"/>
        <v>0</v>
      </c>
      <c r="V54" s="40">
        <f t="shared" si="21"/>
        <v>0</v>
      </c>
      <c r="W54" s="40">
        <f t="shared" si="21"/>
        <v>0</v>
      </c>
      <c r="X54" s="40">
        <f>+X53+X51</f>
        <v>0</v>
      </c>
      <c r="Y54" s="40">
        <f>+Y53+Y51</f>
        <v>0</v>
      </c>
      <c r="Z54" s="40">
        <f>+Z53+Z51</f>
        <v>0</v>
      </c>
      <c r="AA54" s="40">
        <f t="shared" si="21"/>
        <v>0</v>
      </c>
      <c r="AB54" s="40">
        <f t="shared" si="21"/>
        <v>0</v>
      </c>
      <c r="AC54" s="40">
        <f t="shared" si="21"/>
        <v>0</v>
      </c>
      <c r="AD54" s="41">
        <f t="shared" si="21"/>
        <v>23969291</v>
      </c>
      <c r="AE54" s="41">
        <f t="shared" si="21"/>
        <v>25793191</v>
      </c>
      <c r="AF54" s="41">
        <f t="shared" si="21"/>
        <v>25793191</v>
      </c>
      <c r="AG54" s="40">
        <f t="shared" si="21"/>
        <v>0</v>
      </c>
      <c r="AH54" s="40">
        <f t="shared" si="21"/>
        <v>0</v>
      </c>
      <c r="AI54" s="40">
        <f t="shared" si="21"/>
        <v>0</v>
      </c>
      <c r="AJ54" s="40">
        <f t="shared" si="21"/>
        <v>0</v>
      </c>
      <c r="AK54" s="40">
        <f t="shared" si="21"/>
        <v>0</v>
      </c>
      <c r="AL54" s="40">
        <f t="shared" si="21"/>
        <v>0</v>
      </c>
      <c r="AM54" s="41">
        <f t="shared" si="21"/>
        <v>0</v>
      </c>
      <c r="AN54" s="41">
        <f t="shared" si="21"/>
        <v>0</v>
      </c>
      <c r="AO54" s="41">
        <f t="shared" si="21"/>
        <v>0</v>
      </c>
      <c r="AP54" s="40">
        <f t="shared" si="21"/>
        <v>23969291</v>
      </c>
      <c r="AQ54" s="40">
        <f t="shared" si="21"/>
        <v>25793191</v>
      </c>
      <c r="AR54" s="40">
        <f t="shared" si="21"/>
        <v>25793191</v>
      </c>
    </row>
    <row r="55" spans="9:47" ht="6.75" customHeight="1">
      <c r="I55" s="30"/>
      <c r="J55" s="30"/>
      <c r="K55" s="30"/>
      <c r="L55" s="30"/>
      <c r="M55" s="30"/>
      <c r="N55" s="30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3"/>
      <c r="AK55" s="43"/>
      <c r="AL55" s="42"/>
      <c r="AM55" s="42"/>
      <c r="AN55" s="42"/>
      <c r="AO55" s="43"/>
      <c r="AP55" s="42"/>
      <c r="AQ55" s="42"/>
      <c r="AR55" s="42"/>
    </row>
    <row r="56" spans="9:47" ht="17.25" customHeight="1">
      <c r="I56" s="251" t="s">
        <v>22</v>
      </c>
      <c r="J56" s="252"/>
      <c r="K56" s="252"/>
      <c r="L56" s="253"/>
      <c r="M56" s="48"/>
      <c r="N56" s="34" t="s">
        <v>18</v>
      </c>
      <c r="O56" s="35">
        <f>+O19+O26+O33+O40+O49</f>
        <v>117456045</v>
      </c>
      <c r="P56" s="35">
        <f>+P19+P26+P33+P40+P49</f>
        <v>121371788</v>
      </c>
      <c r="Q56" s="35">
        <f t="shared" ref="P56:AR57" si="22">+Q19+Q26+Q33+Q40+Q49</f>
        <v>121371788</v>
      </c>
      <c r="R56" s="35">
        <f t="shared" si="22"/>
        <v>10335265</v>
      </c>
      <c r="S56" s="35">
        <f t="shared" si="22"/>
        <v>10107311</v>
      </c>
      <c r="T56" s="35">
        <f t="shared" si="22"/>
        <v>10107311</v>
      </c>
      <c r="U56" s="35">
        <f t="shared" si="22"/>
        <v>25879751</v>
      </c>
      <c r="V56" s="35">
        <f t="shared" si="22"/>
        <v>26107705</v>
      </c>
      <c r="W56" s="35">
        <f t="shared" si="22"/>
        <v>26107705</v>
      </c>
      <c r="X56" s="35">
        <f t="shared" si="22"/>
        <v>6355300</v>
      </c>
      <c r="Y56" s="35">
        <f t="shared" si="22"/>
        <v>6355300</v>
      </c>
      <c r="Z56" s="35">
        <f t="shared" si="22"/>
        <v>6355300</v>
      </c>
      <c r="AA56" s="35">
        <f t="shared" si="22"/>
        <v>0</v>
      </c>
      <c r="AB56" s="35">
        <f t="shared" si="22"/>
        <v>0</v>
      </c>
      <c r="AC56" s="35">
        <f t="shared" si="22"/>
        <v>0</v>
      </c>
      <c r="AD56" s="35">
        <f t="shared" si="22"/>
        <v>160026361</v>
      </c>
      <c r="AE56" s="35">
        <f t="shared" si="22"/>
        <v>163942104</v>
      </c>
      <c r="AF56" s="35">
        <f t="shared" si="22"/>
        <v>163942104</v>
      </c>
      <c r="AG56" s="35">
        <f t="shared" si="22"/>
        <v>3400000</v>
      </c>
      <c r="AH56" s="35">
        <f t="shared" si="22"/>
        <v>14000000</v>
      </c>
      <c r="AI56" s="35">
        <f t="shared" si="22"/>
        <v>14000000</v>
      </c>
      <c r="AJ56" s="35">
        <f t="shared" si="22"/>
        <v>0</v>
      </c>
      <c r="AK56" s="35">
        <f t="shared" si="22"/>
        <v>0</v>
      </c>
      <c r="AL56" s="35">
        <f t="shared" si="22"/>
        <v>0</v>
      </c>
      <c r="AM56" s="35">
        <f t="shared" si="22"/>
        <v>3400000</v>
      </c>
      <c r="AN56" s="35">
        <f t="shared" si="22"/>
        <v>14000000</v>
      </c>
      <c r="AO56" s="35">
        <f t="shared" si="22"/>
        <v>14000000</v>
      </c>
      <c r="AP56" s="35">
        <f t="shared" si="22"/>
        <v>163426361</v>
      </c>
      <c r="AQ56" s="35">
        <f t="shared" ref="AQ56" si="23">+AQ19+AQ26+AQ33+AQ40+AQ49</f>
        <v>177942104</v>
      </c>
      <c r="AR56" s="35">
        <f t="shared" si="22"/>
        <v>177942104</v>
      </c>
      <c r="AU56" s="49"/>
    </row>
    <row r="57" spans="9:47" ht="17.25" customHeight="1">
      <c r="I57" s="254"/>
      <c r="J57" s="255"/>
      <c r="K57" s="255"/>
      <c r="L57" s="256"/>
      <c r="M57" s="50"/>
      <c r="N57" s="34" t="s">
        <v>19</v>
      </c>
      <c r="O57" s="35">
        <f>+O20+O27+O34+O41+O50</f>
        <v>4425659</v>
      </c>
      <c r="P57" s="35">
        <f t="shared" si="22"/>
        <v>4425659</v>
      </c>
      <c r="Q57" s="35">
        <f t="shared" si="22"/>
        <v>472776</v>
      </c>
      <c r="R57" s="35">
        <f t="shared" si="22"/>
        <v>4475000</v>
      </c>
      <c r="S57" s="35">
        <f t="shared" si="22"/>
        <v>8475000</v>
      </c>
      <c r="T57" s="35">
        <f t="shared" si="22"/>
        <v>8265364</v>
      </c>
      <c r="U57" s="35">
        <f t="shared" si="22"/>
        <v>10099341</v>
      </c>
      <c r="V57" s="35">
        <f t="shared" si="22"/>
        <v>18099341</v>
      </c>
      <c r="W57" s="35">
        <f t="shared" si="22"/>
        <v>13531903</v>
      </c>
      <c r="X57" s="35">
        <f t="shared" si="22"/>
        <v>3000000</v>
      </c>
      <c r="Y57" s="35">
        <f t="shared" si="22"/>
        <v>16398833</v>
      </c>
      <c r="Z57" s="35">
        <f t="shared" si="22"/>
        <v>47900598</v>
      </c>
      <c r="AA57" s="35">
        <f t="shared" si="22"/>
        <v>0</v>
      </c>
      <c r="AB57" s="35">
        <f t="shared" si="22"/>
        <v>0</v>
      </c>
      <c r="AC57" s="35">
        <f t="shared" si="22"/>
        <v>0</v>
      </c>
      <c r="AD57" s="35">
        <f t="shared" si="22"/>
        <v>22000000</v>
      </c>
      <c r="AE57" s="35">
        <f t="shared" si="22"/>
        <v>47398833</v>
      </c>
      <c r="AF57" s="35">
        <f t="shared" si="22"/>
        <v>70170641</v>
      </c>
      <c r="AG57" s="35">
        <f t="shared" si="22"/>
        <v>5000000</v>
      </c>
      <c r="AH57" s="35">
        <f t="shared" si="22"/>
        <v>7000000</v>
      </c>
      <c r="AI57" s="35">
        <f t="shared" si="22"/>
        <v>3963443</v>
      </c>
      <c r="AJ57" s="35">
        <f t="shared" si="22"/>
        <v>0</v>
      </c>
      <c r="AK57" s="35">
        <f t="shared" si="22"/>
        <v>0</v>
      </c>
      <c r="AL57" s="35">
        <f t="shared" si="22"/>
        <v>0</v>
      </c>
      <c r="AM57" s="35">
        <f t="shared" si="22"/>
        <v>5000000</v>
      </c>
      <c r="AN57" s="35">
        <f t="shared" si="22"/>
        <v>7000000</v>
      </c>
      <c r="AO57" s="35">
        <f t="shared" si="22"/>
        <v>3963443</v>
      </c>
      <c r="AP57" s="35">
        <f t="shared" si="22"/>
        <v>27000000</v>
      </c>
      <c r="AQ57" s="35">
        <f t="shared" ref="AQ57" si="24">+AQ20+AQ27+AQ34+AQ41+AQ50</f>
        <v>54398833</v>
      </c>
      <c r="AR57" s="35">
        <f t="shared" si="22"/>
        <v>74134084</v>
      </c>
    </row>
    <row r="58" spans="9:47" ht="17.25" customHeight="1">
      <c r="I58" s="254"/>
      <c r="J58" s="255"/>
      <c r="K58" s="255"/>
      <c r="L58" s="256"/>
      <c r="M58" s="50"/>
      <c r="N58" s="39" t="s">
        <v>20</v>
      </c>
      <c r="O58" s="40">
        <f t="shared" ref="O58:AR58" si="25">+O56+O57</f>
        <v>121881704</v>
      </c>
      <c r="P58" s="40">
        <f t="shared" si="25"/>
        <v>125797447</v>
      </c>
      <c r="Q58" s="40">
        <f t="shared" si="25"/>
        <v>121844564</v>
      </c>
      <c r="R58" s="40">
        <f t="shared" si="25"/>
        <v>14810265</v>
      </c>
      <c r="S58" s="40">
        <f t="shared" si="25"/>
        <v>18582311</v>
      </c>
      <c r="T58" s="40">
        <f t="shared" si="25"/>
        <v>18372675</v>
      </c>
      <c r="U58" s="40">
        <f t="shared" si="25"/>
        <v>35979092</v>
      </c>
      <c r="V58" s="40">
        <f t="shared" si="25"/>
        <v>44207046</v>
      </c>
      <c r="W58" s="40">
        <f t="shared" si="25"/>
        <v>39639608</v>
      </c>
      <c r="X58" s="40">
        <f>+X56+X57</f>
        <v>9355300</v>
      </c>
      <c r="Y58" s="40">
        <f>+Y56+Y57</f>
        <v>22754133</v>
      </c>
      <c r="Z58" s="40">
        <f>+Z56+Z57</f>
        <v>54255898</v>
      </c>
      <c r="AA58" s="40">
        <f t="shared" si="25"/>
        <v>0</v>
      </c>
      <c r="AB58" s="40">
        <f t="shared" si="25"/>
        <v>0</v>
      </c>
      <c r="AC58" s="40">
        <f t="shared" si="25"/>
        <v>0</v>
      </c>
      <c r="AD58" s="41">
        <f t="shared" si="25"/>
        <v>182026361</v>
      </c>
      <c r="AE58" s="41">
        <f t="shared" si="25"/>
        <v>211340937</v>
      </c>
      <c r="AF58" s="41">
        <f t="shared" si="25"/>
        <v>234112745</v>
      </c>
      <c r="AG58" s="40">
        <f t="shared" si="25"/>
        <v>8400000</v>
      </c>
      <c r="AH58" s="40">
        <f t="shared" si="25"/>
        <v>21000000</v>
      </c>
      <c r="AI58" s="40">
        <f t="shared" si="25"/>
        <v>17963443</v>
      </c>
      <c r="AJ58" s="40">
        <f t="shared" si="25"/>
        <v>0</v>
      </c>
      <c r="AK58" s="40">
        <f t="shared" si="25"/>
        <v>0</v>
      </c>
      <c r="AL58" s="40">
        <f t="shared" si="25"/>
        <v>0</v>
      </c>
      <c r="AM58" s="41">
        <f t="shared" si="25"/>
        <v>8400000</v>
      </c>
      <c r="AN58" s="41">
        <f t="shared" si="25"/>
        <v>21000000</v>
      </c>
      <c r="AO58" s="41">
        <f t="shared" si="25"/>
        <v>17963443</v>
      </c>
      <c r="AP58" s="40">
        <f t="shared" si="25"/>
        <v>190426361</v>
      </c>
      <c r="AQ58" s="40">
        <f t="shared" si="25"/>
        <v>232340937</v>
      </c>
      <c r="AR58" s="40">
        <f t="shared" si="25"/>
        <v>252076188</v>
      </c>
      <c r="AU58" s="51"/>
    </row>
    <row r="59" spans="9:47" ht="17.25" customHeight="1">
      <c r="I59" s="254"/>
      <c r="J59" s="255"/>
      <c r="K59" s="255"/>
      <c r="L59" s="256"/>
      <c r="M59" s="50"/>
      <c r="N59" s="34" t="s">
        <v>21</v>
      </c>
      <c r="O59" s="35">
        <f t="shared" ref="O59:AR59" si="26">+O22+O29+O36+O43+O52</f>
        <v>1853105.41</v>
      </c>
      <c r="P59" s="35">
        <f t="shared" si="26"/>
        <v>1853105.41</v>
      </c>
      <c r="Q59" s="35">
        <f t="shared" si="26"/>
        <v>1619942.64</v>
      </c>
      <c r="R59" s="35">
        <f t="shared" si="26"/>
        <v>8098978.2699999996</v>
      </c>
      <c r="S59" s="35">
        <f t="shared" si="26"/>
        <v>8098978.2699999996</v>
      </c>
      <c r="T59" s="35">
        <f t="shared" si="26"/>
        <v>9053160.8299999963</v>
      </c>
      <c r="U59" s="35">
        <f t="shared" si="26"/>
        <v>15467419.33</v>
      </c>
      <c r="V59" s="35">
        <f t="shared" si="26"/>
        <v>15467419.33</v>
      </c>
      <c r="W59" s="35">
        <f t="shared" si="26"/>
        <v>23496713.000000004</v>
      </c>
      <c r="X59" s="35">
        <f t="shared" si="26"/>
        <v>8145814.5199999996</v>
      </c>
      <c r="Y59" s="35">
        <f t="shared" si="26"/>
        <v>8145814.5199999996</v>
      </c>
      <c r="Z59" s="35">
        <f t="shared" si="26"/>
        <v>3052068.7199999997</v>
      </c>
      <c r="AA59" s="35">
        <f t="shared" si="26"/>
        <v>0</v>
      </c>
      <c r="AB59" s="35">
        <f t="shared" si="26"/>
        <v>0</v>
      </c>
      <c r="AC59" s="35">
        <f t="shared" si="26"/>
        <v>0</v>
      </c>
      <c r="AD59" s="35">
        <f t="shared" si="26"/>
        <v>33565317.530000001</v>
      </c>
      <c r="AE59" s="35">
        <f t="shared" si="26"/>
        <v>33565317.530000001</v>
      </c>
      <c r="AF59" s="35">
        <f t="shared" si="26"/>
        <v>37221885.189999998</v>
      </c>
      <c r="AG59" s="35">
        <f t="shared" si="26"/>
        <v>17216089</v>
      </c>
      <c r="AH59" s="35">
        <f t="shared" si="26"/>
        <v>17216089</v>
      </c>
      <c r="AI59" s="35">
        <f t="shared" si="26"/>
        <v>26416473</v>
      </c>
      <c r="AJ59" s="35">
        <f t="shared" si="26"/>
        <v>7500000</v>
      </c>
      <c r="AK59" s="35">
        <f t="shared" si="26"/>
        <v>7500000</v>
      </c>
      <c r="AL59" s="35">
        <f t="shared" si="26"/>
        <v>5889222</v>
      </c>
      <c r="AM59" s="35">
        <f t="shared" si="26"/>
        <v>24716089</v>
      </c>
      <c r="AN59" s="35">
        <f t="shared" si="26"/>
        <v>24716089</v>
      </c>
      <c r="AO59" s="35">
        <f t="shared" si="26"/>
        <v>32305695</v>
      </c>
      <c r="AP59" s="35">
        <f t="shared" si="26"/>
        <v>58281406.530000001</v>
      </c>
      <c r="AQ59" s="35">
        <f t="shared" si="26"/>
        <v>58281406.530000001</v>
      </c>
      <c r="AR59" s="35">
        <f t="shared" si="26"/>
        <v>69527580.189999998</v>
      </c>
      <c r="AT59" s="52"/>
      <c r="AU59" s="51"/>
    </row>
    <row r="60" spans="9:47" ht="17.25" customHeight="1">
      <c r="I60" s="254"/>
      <c r="J60" s="255"/>
      <c r="K60" s="255"/>
      <c r="L60" s="256"/>
      <c r="M60" s="50"/>
      <c r="N60" s="39" t="s">
        <v>20</v>
      </c>
      <c r="O60" s="41">
        <f t="shared" ref="O60:AR60" si="27">+O59</f>
        <v>1853105.41</v>
      </c>
      <c r="P60" s="41">
        <f>+P59</f>
        <v>1853105.41</v>
      </c>
      <c r="Q60" s="41">
        <f>+Q59</f>
        <v>1619942.64</v>
      </c>
      <c r="R60" s="41">
        <f t="shared" si="27"/>
        <v>8098978.2699999996</v>
      </c>
      <c r="S60" s="41">
        <f t="shared" si="27"/>
        <v>8098978.2699999996</v>
      </c>
      <c r="T60" s="41">
        <f t="shared" si="27"/>
        <v>9053160.8299999963</v>
      </c>
      <c r="U60" s="41">
        <f t="shared" si="27"/>
        <v>15467419.33</v>
      </c>
      <c r="V60" s="41">
        <f>+V59</f>
        <v>15467419.33</v>
      </c>
      <c r="W60" s="41">
        <f>+W59</f>
        <v>23496713.000000004</v>
      </c>
      <c r="X60" s="41">
        <f>+X59</f>
        <v>8145814.5199999996</v>
      </c>
      <c r="Y60" s="41">
        <f>+Y59</f>
        <v>8145814.5199999996</v>
      </c>
      <c r="Z60" s="41">
        <f>+Z59</f>
        <v>3052068.7199999997</v>
      </c>
      <c r="AA60" s="41">
        <f t="shared" si="27"/>
        <v>0</v>
      </c>
      <c r="AB60" s="41">
        <f t="shared" si="27"/>
        <v>0</v>
      </c>
      <c r="AC60" s="41">
        <f t="shared" si="27"/>
        <v>0</v>
      </c>
      <c r="AD60" s="41">
        <f t="shared" si="27"/>
        <v>33565317.530000001</v>
      </c>
      <c r="AE60" s="41">
        <f>+AE59</f>
        <v>33565317.530000001</v>
      </c>
      <c r="AF60" s="41">
        <f>+AF59</f>
        <v>37221885.189999998</v>
      </c>
      <c r="AG60" s="41">
        <f t="shared" si="27"/>
        <v>17216089</v>
      </c>
      <c r="AH60" s="41">
        <f t="shared" si="27"/>
        <v>17216089</v>
      </c>
      <c r="AI60" s="41">
        <f t="shared" si="27"/>
        <v>26416473</v>
      </c>
      <c r="AJ60" s="41">
        <f t="shared" si="27"/>
        <v>7500000</v>
      </c>
      <c r="AK60" s="41">
        <f t="shared" si="27"/>
        <v>7500000</v>
      </c>
      <c r="AL60" s="41">
        <f t="shared" si="27"/>
        <v>5889222</v>
      </c>
      <c r="AM60" s="41">
        <f t="shared" si="27"/>
        <v>24716089</v>
      </c>
      <c r="AN60" s="41">
        <f t="shared" si="27"/>
        <v>24716089</v>
      </c>
      <c r="AO60" s="41">
        <f t="shared" si="27"/>
        <v>32305695</v>
      </c>
      <c r="AP60" s="41">
        <f t="shared" si="27"/>
        <v>58281406.530000001</v>
      </c>
      <c r="AQ60" s="41">
        <f t="shared" si="27"/>
        <v>58281406.530000001</v>
      </c>
      <c r="AR60" s="41">
        <f t="shared" si="27"/>
        <v>69527580.189999998</v>
      </c>
      <c r="AU60" s="51"/>
    </row>
    <row r="61" spans="9:47" ht="17.25" customHeight="1">
      <c r="I61" s="257"/>
      <c r="J61" s="258"/>
      <c r="K61" s="258"/>
      <c r="L61" s="259"/>
      <c r="M61" s="53"/>
      <c r="N61" s="39" t="s">
        <v>22</v>
      </c>
      <c r="O61" s="40">
        <f t="shared" ref="O61:AR61" si="28">+O60+O58</f>
        <v>123734809.41</v>
      </c>
      <c r="P61" s="40">
        <f t="shared" si="28"/>
        <v>127650552.41</v>
      </c>
      <c r="Q61" s="40">
        <f>Q58</f>
        <v>121844564</v>
      </c>
      <c r="R61" s="40">
        <f t="shared" si="28"/>
        <v>22909243.27</v>
      </c>
      <c r="S61" s="40">
        <f t="shared" si="28"/>
        <v>26681289.27</v>
      </c>
      <c r="T61" s="40">
        <f t="shared" si="28"/>
        <v>27425835.829999998</v>
      </c>
      <c r="U61" s="40">
        <f t="shared" si="28"/>
        <v>51446511.329999998</v>
      </c>
      <c r="V61" s="40">
        <f t="shared" si="28"/>
        <v>59674465.329999998</v>
      </c>
      <c r="W61" s="40">
        <f>W58</f>
        <v>39639608</v>
      </c>
      <c r="X61" s="40">
        <f>+X60+X58</f>
        <v>17501114.52</v>
      </c>
      <c r="Y61" s="40">
        <f>+Y60+Y58</f>
        <v>30899947.52</v>
      </c>
      <c r="Z61" s="40">
        <f>+Z60+Z58</f>
        <v>57307966.719999999</v>
      </c>
      <c r="AA61" s="40">
        <f t="shared" si="28"/>
        <v>0</v>
      </c>
      <c r="AB61" s="40">
        <f t="shared" si="28"/>
        <v>0</v>
      </c>
      <c r="AC61" s="40">
        <f t="shared" si="28"/>
        <v>0</v>
      </c>
      <c r="AD61" s="41">
        <f t="shared" si="28"/>
        <v>215591678.53</v>
      </c>
      <c r="AE61" s="41">
        <f t="shared" si="28"/>
        <v>244906254.53</v>
      </c>
      <c r="AF61" s="41">
        <f>AF58</f>
        <v>234112745</v>
      </c>
      <c r="AG61" s="40">
        <f t="shared" si="28"/>
        <v>25616089</v>
      </c>
      <c r="AH61" s="40">
        <f t="shared" si="28"/>
        <v>38216089</v>
      </c>
      <c r="AI61" s="40">
        <f t="shared" si="28"/>
        <v>44379916</v>
      </c>
      <c r="AJ61" s="40">
        <f t="shared" si="28"/>
        <v>7500000</v>
      </c>
      <c r="AK61" s="40">
        <f t="shared" si="28"/>
        <v>7500000</v>
      </c>
      <c r="AL61" s="40">
        <f t="shared" si="28"/>
        <v>5889222</v>
      </c>
      <c r="AM61" s="41">
        <f t="shared" si="28"/>
        <v>33116089</v>
      </c>
      <c r="AN61" s="41">
        <f t="shared" si="28"/>
        <v>45716089</v>
      </c>
      <c r="AO61" s="41">
        <f t="shared" si="28"/>
        <v>50269138</v>
      </c>
      <c r="AP61" s="40">
        <f t="shared" si="28"/>
        <v>248707767.53</v>
      </c>
      <c r="AQ61" s="40">
        <f t="shared" si="28"/>
        <v>290622343.52999997</v>
      </c>
      <c r="AR61" s="40">
        <f t="shared" si="28"/>
        <v>321603768.19</v>
      </c>
      <c r="AT61" s="54"/>
    </row>
    <row r="62" spans="9:47">
      <c r="T62" s="55"/>
      <c r="W62" s="55"/>
      <c r="X62" s="55"/>
      <c r="Y62" s="55"/>
      <c r="Z62" s="55"/>
      <c r="AQ62" s="54"/>
      <c r="AU62" s="56"/>
    </row>
    <row r="63" spans="9:47">
      <c r="M63" s="2"/>
      <c r="N63" s="2"/>
      <c r="AU63" s="56"/>
    </row>
    <row r="64" spans="9:47" ht="28.5" customHeight="1"/>
    <row r="65" spans="43:43" ht="28.5" customHeight="1">
      <c r="AQ65" s="49"/>
    </row>
    <row r="66" spans="43:43" ht="28.5" customHeight="1"/>
    <row r="67" spans="43:43" ht="28.5" customHeight="1"/>
    <row r="68" spans="43:43" ht="28.5" customHeight="1"/>
    <row r="69" spans="43:43" ht="28.5" customHeight="1"/>
    <row r="70" spans="43:43" ht="28.5" customHeight="1"/>
    <row r="71" spans="43:43" ht="28.5" customHeight="1"/>
    <row r="72" spans="43:43" ht="28.5" customHeight="1"/>
    <row r="73" spans="43:43" ht="28.5" customHeight="1"/>
    <row r="74" spans="43:43" ht="28.5" customHeight="1"/>
    <row r="75" spans="43:43" ht="28.5" customHeight="1"/>
  </sheetData>
  <mergeCells count="36">
    <mergeCell ref="I15:I17"/>
    <mergeCell ref="J15:J17"/>
    <mergeCell ref="K15:K17"/>
    <mergeCell ref="L15:L17"/>
    <mergeCell ref="N15:N17"/>
    <mergeCell ref="N10:X10"/>
    <mergeCell ref="N12:W12"/>
    <mergeCell ref="AC12:AE12"/>
    <mergeCell ref="N14:W14"/>
    <mergeCell ref="AM14:AR14"/>
    <mergeCell ref="I26:I31"/>
    <mergeCell ref="J26:J31"/>
    <mergeCell ref="K26:K31"/>
    <mergeCell ref="L26:L31"/>
    <mergeCell ref="M26:M31"/>
    <mergeCell ref="I19:I24"/>
    <mergeCell ref="J19:J24"/>
    <mergeCell ref="K19:K24"/>
    <mergeCell ref="L19:L24"/>
    <mergeCell ref="M19:M24"/>
    <mergeCell ref="M49:M54"/>
    <mergeCell ref="I56:L61"/>
    <mergeCell ref="I33:I38"/>
    <mergeCell ref="J33:J38"/>
    <mergeCell ref="K33:K38"/>
    <mergeCell ref="L33:L38"/>
    <mergeCell ref="I49:I54"/>
    <mergeCell ref="J49:J54"/>
    <mergeCell ref="K49:K54"/>
    <mergeCell ref="L49:L54"/>
    <mergeCell ref="M33:M38"/>
    <mergeCell ref="I40:I45"/>
    <mergeCell ref="J40:J45"/>
    <mergeCell ref="K40:K45"/>
    <mergeCell ref="L40:L45"/>
    <mergeCell ref="M40:M4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E10:H42"/>
  <sheetViews>
    <sheetView showGridLines="0" topLeftCell="B4" workbookViewId="0">
      <selection activeCell="G20" sqref="G20"/>
    </sheetView>
  </sheetViews>
  <sheetFormatPr baseColWidth="10" defaultColWidth="8.7109375" defaultRowHeight="15"/>
  <cols>
    <col min="1" max="4" width="8.7109375" style="57"/>
    <col min="5" max="5" width="43.42578125" style="57" customWidth="1"/>
    <col min="6" max="6" width="19.7109375" style="57" customWidth="1"/>
    <col min="7" max="7" width="19.5703125" style="57" customWidth="1"/>
    <col min="8" max="8" width="20.5703125" style="57" customWidth="1"/>
    <col min="9" max="9" width="2.7109375" style="57" customWidth="1"/>
    <col min="10" max="254" width="8.7109375" style="57"/>
    <col min="255" max="255" width="43.42578125" style="57" customWidth="1"/>
    <col min="256" max="256" width="19.7109375" style="57" customWidth="1"/>
    <col min="257" max="257" width="19.5703125" style="57" customWidth="1"/>
    <col min="258" max="258" width="20.5703125" style="57" customWidth="1"/>
    <col min="259" max="259" width="2.7109375" style="57" customWidth="1"/>
    <col min="260" max="262" width="8.7109375" style="57"/>
    <col min="263" max="263" width="14.28515625" style="57" customWidth="1"/>
    <col min="264" max="264" width="11.7109375" style="57" bestFit="1" customWidth="1"/>
    <col min="265" max="265" width="13.5703125" style="57" customWidth="1"/>
    <col min="266" max="266" width="11.42578125" style="57" customWidth="1"/>
    <col min="267" max="267" width="9" style="57" bestFit="1" customWidth="1"/>
    <col min="268" max="510" width="8.7109375" style="57"/>
    <col min="511" max="511" width="43.42578125" style="57" customWidth="1"/>
    <col min="512" max="512" width="19.7109375" style="57" customWidth="1"/>
    <col min="513" max="513" width="19.5703125" style="57" customWidth="1"/>
    <col min="514" max="514" width="20.5703125" style="57" customWidth="1"/>
    <col min="515" max="515" width="2.7109375" style="57" customWidth="1"/>
    <col min="516" max="518" width="8.7109375" style="57"/>
    <col min="519" max="519" width="14.28515625" style="57" customWidth="1"/>
    <col min="520" max="520" width="11.7109375" style="57" bestFit="1" customWidth="1"/>
    <col min="521" max="521" width="13.5703125" style="57" customWidth="1"/>
    <col min="522" max="522" width="11.42578125" style="57" customWidth="1"/>
    <col min="523" max="523" width="9" style="57" bestFit="1" customWidth="1"/>
    <col min="524" max="766" width="8.7109375" style="57"/>
    <col min="767" max="767" width="43.42578125" style="57" customWidth="1"/>
    <col min="768" max="768" width="19.7109375" style="57" customWidth="1"/>
    <col min="769" max="769" width="19.5703125" style="57" customWidth="1"/>
    <col min="770" max="770" width="20.5703125" style="57" customWidth="1"/>
    <col min="771" max="771" width="2.7109375" style="57" customWidth="1"/>
    <col min="772" max="774" width="8.7109375" style="57"/>
    <col min="775" max="775" width="14.28515625" style="57" customWidth="1"/>
    <col min="776" max="776" width="11.7109375" style="57" bestFit="1" customWidth="1"/>
    <col min="777" max="777" width="13.5703125" style="57" customWidth="1"/>
    <col min="778" max="778" width="11.42578125" style="57" customWidth="1"/>
    <col min="779" max="779" width="9" style="57" bestFit="1" customWidth="1"/>
    <col min="780" max="1022" width="8.7109375" style="57"/>
    <col min="1023" max="1023" width="43.42578125" style="57" customWidth="1"/>
    <col min="1024" max="1024" width="19.7109375" style="57" customWidth="1"/>
    <col min="1025" max="1025" width="19.5703125" style="57" customWidth="1"/>
    <col min="1026" max="1026" width="20.5703125" style="57" customWidth="1"/>
    <col min="1027" max="1027" width="2.7109375" style="57" customWidth="1"/>
    <col min="1028" max="1030" width="8.7109375" style="57"/>
    <col min="1031" max="1031" width="14.28515625" style="57" customWidth="1"/>
    <col min="1032" max="1032" width="11.7109375" style="57" bestFit="1" customWidth="1"/>
    <col min="1033" max="1033" width="13.5703125" style="57" customWidth="1"/>
    <col min="1034" max="1034" width="11.42578125" style="57" customWidth="1"/>
    <col min="1035" max="1035" width="9" style="57" bestFit="1" customWidth="1"/>
    <col min="1036" max="1278" width="8.7109375" style="57"/>
    <col min="1279" max="1279" width="43.42578125" style="57" customWidth="1"/>
    <col min="1280" max="1280" width="19.7109375" style="57" customWidth="1"/>
    <col min="1281" max="1281" width="19.5703125" style="57" customWidth="1"/>
    <col min="1282" max="1282" width="20.5703125" style="57" customWidth="1"/>
    <col min="1283" max="1283" width="2.7109375" style="57" customWidth="1"/>
    <col min="1284" max="1286" width="8.7109375" style="57"/>
    <col min="1287" max="1287" width="14.28515625" style="57" customWidth="1"/>
    <col min="1288" max="1288" width="11.7109375" style="57" bestFit="1" customWidth="1"/>
    <col min="1289" max="1289" width="13.5703125" style="57" customWidth="1"/>
    <col min="1290" max="1290" width="11.42578125" style="57" customWidth="1"/>
    <col min="1291" max="1291" width="9" style="57" bestFit="1" customWidth="1"/>
    <col min="1292" max="1534" width="8.7109375" style="57"/>
    <col min="1535" max="1535" width="43.42578125" style="57" customWidth="1"/>
    <col min="1536" max="1536" width="19.7109375" style="57" customWidth="1"/>
    <col min="1537" max="1537" width="19.5703125" style="57" customWidth="1"/>
    <col min="1538" max="1538" width="20.5703125" style="57" customWidth="1"/>
    <col min="1539" max="1539" width="2.7109375" style="57" customWidth="1"/>
    <col min="1540" max="1542" width="8.7109375" style="57"/>
    <col min="1543" max="1543" width="14.28515625" style="57" customWidth="1"/>
    <col min="1544" max="1544" width="11.7109375" style="57" bestFit="1" customWidth="1"/>
    <col min="1545" max="1545" width="13.5703125" style="57" customWidth="1"/>
    <col min="1546" max="1546" width="11.42578125" style="57" customWidth="1"/>
    <col min="1547" max="1547" width="9" style="57" bestFit="1" customWidth="1"/>
    <col min="1548" max="1790" width="8.7109375" style="57"/>
    <col min="1791" max="1791" width="43.42578125" style="57" customWidth="1"/>
    <col min="1792" max="1792" width="19.7109375" style="57" customWidth="1"/>
    <col min="1793" max="1793" width="19.5703125" style="57" customWidth="1"/>
    <col min="1794" max="1794" width="20.5703125" style="57" customWidth="1"/>
    <col min="1795" max="1795" width="2.7109375" style="57" customWidth="1"/>
    <col min="1796" max="1798" width="8.7109375" style="57"/>
    <col min="1799" max="1799" width="14.28515625" style="57" customWidth="1"/>
    <col min="1800" max="1800" width="11.7109375" style="57" bestFit="1" customWidth="1"/>
    <col min="1801" max="1801" width="13.5703125" style="57" customWidth="1"/>
    <col min="1802" max="1802" width="11.42578125" style="57" customWidth="1"/>
    <col min="1803" max="1803" width="9" style="57" bestFit="1" customWidth="1"/>
    <col min="1804" max="2046" width="8.7109375" style="57"/>
    <col min="2047" max="2047" width="43.42578125" style="57" customWidth="1"/>
    <col min="2048" max="2048" width="19.7109375" style="57" customWidth="1"/>
    <col min="2049" max="2049" width="19.5703125" style="57" customWidth="1"/>
    <col min="2050" max="2050" width="20.5703125" style="57" customWidth="1"/>
    <col min="2051" max="2051" width="2.7109375" style="57" customWidth="1"/>
    <col min="2052" max="2054" width="8.7109375" style="57"/>
    <col min="2055" max="2055" width="14.28515625" style="57" customWidth="1"/>
    <col min="2056" max="2056" width="11.7109375" style="57" bestFit="1" customWidth="1"/>
    <col min="2057" max="2057" width="13.5703125" style="57" customWidth="1"/>
    <col min="2058" max="2058" width="11.42578125" style="57" customWidth="1"/>
    <col min="2059" max="2059" width="9" style="57" bestFit="1" customWidth="1"/>
    <col min="2060" max="2302" width="8.7109375" style="57"/>
    <col min="2303" max="2303" width="43.42578125" style="57" customWidth="1"/>
    <col min="2304" max="2304" width="19.7109375" style="57" customWidth="1"/>
    <col min="2305" max="2305" width="19.5703125" style="57" customWidth="1"/>
    <col min="2306" max="2306" width="20.5703125" style="57" customWidth="1"/>
    <col min="2307" max="2307" width="2.7109375" style="57" customWidth="1"/>
    <col min="2308" max="2310" width="8.7109375" style="57"/>
    <col min="2311" max="2311" width="14.28515625" style="57" customWidth="1"/>
    <col min="2312" max="2312" width="11.7109375" style="57" bestFit="1" customWidth="1"/>
    <col min="2313" max="2313" width="13.5703125" style="57" customWidth="1"/>
    <col min="2314" max="2314" width="11.42578125" style="57" customWidth="1"/>
    <col min="2315" max="2315" width="9" style="57" bestFit="1" customWidth="1"/>
    <col min="2316" max="2558" width="8.7109375" style="57"/>
    <col min="2559" max="2559" width="43.42578125" style="57" customWidth="1"/>
    <col min="2560" max="2560" width="19.7109375" style="57" customWidth="1"/>
    <col min="2561" max="2561" width="19.5703125" style="57" customWidth="1"/>
    <col min="2562" max="2562" width="20.5703125" style="57" customWidth="1"/>
    <col min="2563" max="2563" width="2.7109375" style="57" customWidth="1"/>
    <col min="2564" max="2566" width="8.7109375" style="57"/>
    <col min="2567" max="2567" width="14.28515625" style="57" customWidth="1"/>
    <col min="2568" max="2568" width="11.7109375" style="57" bestFit="1" customWidth="1"/>
    <col min="2569" max="2569" width="13.5703125" style="57" customWidth="1"/>
    <col min="2570" max="2570" width="11.42578125" style="57" customWidth="1"/>
    <col min="2571" max="2571" width="9" style="57" bestFit="1" customWidth="1"/>
    <col min="2572" max="2814" width="8.7109375" style="57"/>
    <col min="2815" max="2815" width="43.42578125" style="57" customWidth="1"/>
    <col min="2816" max="2816" width="19.7109375" style="57" customWidth="1"/>
    <col min="2817" max="2817" width="19.5703125" style="57" customWidth="1"/>
    <col min="2818" max="2818" width="20.5703125" style="57" customWidth="1"/>
    <col min="2819" max="2819" width="2.7109375" style="57" customWidth="1"/>
    <col min="2820" max="2822" width="8.7109375" style="57"/>
    <col min="2823" max="2823" width="14.28515625" style="57" customWidth="1"/>
    <col min="2824" max="2824" width="11.7109375" style="57" bestFit="1" customWidth="1"/>
    <col min="2825" max="2825" width="13.5703125" style="57" customWidth="1"/>
    <col min="2826" max="2826" width="11.42578125" style="57" customWidth="1"/>
    <col min="2827" max="2827" width="9" style="57" bestFit="1" customWidth="1"/>
    <col min="2828" max="3070" width="8.7109375" style="57"/>
    <col min="3071" max="3071" width="43.42578125" style="57" customWidth="1"/>
    <col min="3072" max="3072" width="19.7109375" style="57" customWidth="1"/>
    <col min="3073" max="3073" width="19.5703125" style="57" customWidth="1"/>
    <col min="3074" max="3074" width="20.5703125" style="57" customWidth="1"/>
    <col min="3075" max="3075" width="2.7109375" style="57" customWidth="1"/>
    <col min="3076" max="3078" width="8.7109375" style="57"/>
    <col min="3079" max="3079" width="14.28515625" style="57" customWidth="1"/>
    <col min="3080" max="3080" width="11.7109375" style="57" bestFit="1" customWidth="1"/>
    <col min="3081" max="3081" width="13.5703125" style="57" customWidth="1"/>
    <col min="3082" max="3082" width="11.42578125" style="57" customWidth="1"/>
    <col min="3083" max="3083" width="9" style="57" bestFit="1" customWidth="1"/>
    <col min="3084" max="3326" width="8.7109375" style="57"/>
    <col min="3327" max="3327" width="43.42578125" style="57" customWidth="1"/>
    <col min="3328" max="3328" width="19.7109375" style="57" customWidth="1"/>
    <col min="3329" max="3329" width="19.5703125" style="57" customWidth="1"/>
    <col min="3330" max="3330" width="20.5703125" style="57" customWidth="1"/>
    <col min="3331" max="3331" width="2.7109375" style="57" customWidth="1"/>
    <col min="3332" max="3334" width="8.7109375" style="57"/>
    <col min="3335" max="3335" width="14.28515625" style="57" customWidth="1"/>
    <col min="3336" max="3336" width="11.7109375" style="57" bestFit="1" customWidth="1"/>
    <col min="3337" max="3337" width="13.5703125" style="57" customWidth="1"/>
    <col min="3338" max="3338" width="11.42578125" style="57" customWidth="1"/>
    <col min="3339" max="3339" width="9" style="57" bestFit="1" customWidth="1"/>
    <col min="3340" max="3582" width="8.7109375" style="57"/>
    <col min="3583" max="3583" width="43.42578125" style="57" customWidth="1"/>
    <col min="3584" max="3584" width="19.7109375" style="57" customWidth="1"/>
    <col min="3585" max="3585" width="19.5703125" style="57" customWidth="1"/>
    <col min="3586" max="3586" width="20.5703125" style="57" customWidth="1"/>
    <col min="3587" max="3587" width="2.7109375" style="57" customWidth="1"/>
    <col min="3588" max="3590" width="8.7109375" style="57"/>
    <col min="3591" max="3591" width="14.28515625" style="57" customWidth="1"/>
    <col min="3592" max="3592" width="11.7109375" style="57" bestFit="1" customWidth="1"/>
    <col min="3593" max="3593" width="13.5703125" style="57" customWidth="1"/>
    <col min="3594" max="3594" width="11.42578125" style="57" customWidth="1"/>
    <col min="3595" max="3595" width="9" style="57" bestFit="1" customWidth="1"/>
    <col min="3596" max="3838" width="8.7109375" style="57"/>
    <col min="3839" max="3839" width="43.42578125" style="57" customWidth="1"/>
    <col min="3840" max="3840" width="19.7109375" style="57" customWidth="1"/>
    <col min="3841" max="3841" width="19.5703125" style="57" customWidth="1"/>
    <col min="3842" max="3842" width="20.5703125" style="57" customWidth="1"/>
    <col min="3843" max="3843" width="2.7109375" style="57" customWidth="1"/>
    <col min="3844" max="3846" width="8.7109375" style="57"/>
    <col min="3847" max="3847" width="14.28515625" style="57" customWidth="1"/>
    <col min="3848" max="3848" width="11.7109375" style="57" bestFit="1" customWidth="1"/>
    <col min="3849" max="3849" width="13.5703125" style="57" customWidth="1"/>
    <col min="3850" max="3850" width="11.42578125" style="57" customWidth="1"/>
    <col min="3851" max="3851" width="9" style="57" bestFit="1" customWidth="1"/>
    <col min="3852" max="4094" width="8.7109375" style="57"/>
    <col min="4095" max="4095" width="43.42578125" style="57" customWidth="1"/>
    <col min="4096" max="4096" width="19.7109375" style="57" customWidth="1"/>
    <col min="4097" max="4097" width="19.5703125" style="57" customWidth="1"/>
    <col min="4098" max="4098" width="20.5703125" style="57" customWidth="1"/>
    <col min="4099" max="4099" width="2.7109375" style="57" customWidth="1"/>
    <col min="4100" max="4102" width="8.7109375" style="57"/>
    <col min="4103" max="4103" width="14.28515625" style="57" customWidth="1"/>
    <col min="4104" max="4104" width="11.7109375" style="57" bestFit="1" customWidth="1"/>
    <col min="4105" max="4105" width="13.5703125" style="57" customWidth="1"/>
    <col min="4106" max="4106" width="11.42578125" style="57" customWidth="1"/>
    <col min="4107" max="4107" width="9" style="57" bestFit="1" customWidth="1"/>
    <col min="4108" max="4350" width="8.7109375" style="57"/>
    <col min="4351" max="4351" width="43.42578125" style="57" customWidth="1"/>
    <col min="4352" max="4352" width="19.7109375" style="57" customWidth="1"/>
    <col min="4353" max="4353" width="19.5703125" style="57" customWidth="1"/>
    <col min="4354" max="4354" width="20.5703125" style="57" customWidth="1"/>
    <col min="4355" max="4355" width="2.7109375" style="57" customWidth="1"/>
    <col min="4356" max="4358" width="8.7109375" style="57"/>
    <col min="4359" max="4359" width="14.28515625" style="57" customWidth="1"/>
    <col min="4360" max="4360" width="11.7109375" style="57" bestFit="1" customWidth="1"/>
    <col min="4361" max="4361" width="13.5703125" style="57" customWidth="1"/>
    <col min="4362" max="4362" width="11.42578125" style="57" customWidth="1"/>
    <col min="4363" max="4363" width="9" style="57" bestFit="1" customWidth="1"/>
    <col min="4364" max="4606" width="8.7109375" style="57"/>
    <col min="4607" max="4607" width="43.42578125" style="57" customWidth="1"/>
    <col min="4608" max="4608" width="19.7109375" style="57" customWidth="1"/>
    <col min="4609" max="4609" width="19.5703125" style="57" customWidth="1"/>
    <col min="4610" max="4610" width="20.5703125" style="57" customWidth="1"/>
    <col min="4611" max="4611" width="2.7109375" style="57" customWidth="1"/>
    <col min="4612" max="4614" width="8.7109375" style="57"/>
    <col min="4615" max="4615" width="14.28515625" style="57" customWidth="1"/>
    <col min="4616" max="4616" width="11.7109375" style="57" bestFit="1" customWidth="1"/>
    <col min="4617" max="4617" width="13.5703125" style="57" customWidth="1"/>
    <col min="4618" max="4618" width="11.42578125" style="57" customWidth="1"/>
    <col min="4619" max="4619" width="9" style="57" bestFit="1" customWidth="1"/>
    <col min="4620" max="4862" width="8.7109375" style="57"/>
    <col min="4863" max="4863" width="43.42578125" style="57" customWidth="1"/>
    <col min="4864" max="4864" width="19.7109375" style="57" customWidth="1"/>
    <col min="4865" max="4865" width="19.5703125" style="57" customWidth="1"/>
    <col min="4866" max="4866" width="20.5703125" style="57" customWidth="1"/>
    <col min="4867" max="4867" width="2.7109375" style="57" customWidth="1"/>
    <col min="4868" max="4870" width="8.7109375" style="57"/>
    <col min="4871" max="4871" width="14.28515625" style="57" customWidth="1"/>
    <col min="4872" max="4872" width="11.7109375" style="57" bestFit="1" customWidth="1"/>
    <col min="4873" max="4873" width="13.5703125" style="57" customWidth="1"/>
    <col min="4874" max="4874" width="11.42578125" style="57" customWidth="1"/>
    <col min="4875" max="4875" width="9" style="57" bestFit="1" customWidth="1"/>
    <col min="4876" max="5118" width="8.7109375" style="57"/>
    <col min="5119" max="5119" width="43.42578125" style="57" customWidth="1"/>
    <col min="5120" max="5120" width="19.7109375" style="57" customWidth="1"/>
    <col min="5121" max="5121" width="19.5703125" style="57" customWidth="1"/>
    <col min="5122" max="5122" width="20.5703125" style="57" customWidth="1"/>
    <col min="5123" max="5123" width="2.7109375" style="57" customWidth="1"/>
    <col min="5124" max="5126" width="8.7109375" style="57"/>
    <col min="5127" max="5127" width="14.28515625" style="57" customWidth="1"/>
    <col min="5128" max="5128" width="11.7109375" style="57" bestFit="1" customWidth="1"/>
    <col min="5129" max="5129" width="13.5703125" style="57" customWidth="1"/>
    <col min="5130" max="5130" width="11.42578125" style="57" customWidth="1"/>
    <col min="5131" max="5131" width="9" style="57" bestFit="1" customWidth="1"/>
    <col min="5132" max="5374" width="8.7109375" style="57"/>
    <col min="5375" max="5375" width="43.42578125" style="57" customWidth="1"/>
    <col min="5376" max="5376" width="19.7109375" style="57" customWidth="1"/>
    <col min="5377" max="5377" width="19.5703125" style="57" customWidth="1"/>
    <col min="5378" max="5378" width="20.5703125" style="57" customWidth="1"/>
    <col min="5379" max="5379" width="2.7109375" style="57" customWidth="1"/>
    <col min="5380" max="5382" width="8.7109375" style="57"/>
    <col min="5383" max="5383" width="14.28515625" style="57" customWidth="1"/>
    <col min="5384" max="5384" width="11.7109375" style="57" bestFit="1" customWidth="1"/>
    <col min="5385" max="5385" width="13.5703125" style="57" customWidth="1"/>
    <col min="5386" max="5386" width="11.42578125" style="57" customWidth="1"/>
    <col min="5387" max="5387" width="9" style="57" bestFit="1" customWidth="1"/>
    <col min="5388" max="5630" width="8.7109375" style="57"/>
    <col min="5631" max="5631" width="43.42578125" style="57" customWidth="1"/>
    <col min="5632" max="5632" width="19.7109375" style="57" customWidth="1"/>
    <col min="5633" max="5633" width="19.5703125" style="57" customWidth="1"/>
    <col min="5634" max="5634" width="20.5703125" style="57" customWidth="1"/>
    <col min="5635" max="5635" width="2.7109375" style="57" customWidth="1"/>
    <col min="5636" max="5638" width="8.7109375" style="57"/>
    <col min="5639" max="5639" width="14.28515625" style="57" customWidth="1"/>
    <col min="5640" max="5640" width="11.7109375" style="57" bestFit="1" customWidth="1"/>
    <col min="5641" max="5641" width="13.5703125" style="57" customWidth="1"/>
    <col min="5642" max="5642" width="11.42578125" style="57" customWidth="1"/>
    <col min="5643" max="5643" width="9" style="57" bestFit="1" customWidth="1"/>
    <col min="5644" max="5886" width="8.7109375" style="57"/>
    <col min="5887" max="5887" width="43.42578125" style="57" customWidth="1"/>
    <col min="5888" max="5888" width="19.7109375" style="57" customWidth="1"/>
    <col min="5889" max="5889" width="19.5703125" style="57" customWidth="1"/>
    <col min="5890" max="5890" width="20.5703125" style="57" customWidth="1"/>
    <col min="5891" max="5891" width="2.7109375" style="57" customWidth="1"/>
    <col min="5892" max="5894" width="8.7109375" style="57"/>
    <col min="5895" max="5895" width="14.28515625" style="57" customWidth="1"/>
    <col min="5896" max="5896" width="11.7109375" style="57" bestFit="1" customWidth="1"/>
    <col min="5897" max="5897" width="13.5703125" style="57" customWidth="1"/>
    <col min="5898" max="5898" width="11.42578125" style="57" customWidth="1"/>
    <col min="5899" max="5899" width="9" style="57" bestFit="1" customWidth="1"/>
    <col min="5900" max="6142" width="8.7109375" style="57"/>
    <col min="6143" max="6143" width="43.42578125" style="57" customWidth="1"/>
    <col min="6144" max="6144" width="19.7109375" style="57" customWidth="1"/>
    <col min="6145" max="6145" width="19.5703125" style="57" customWidth="1"/>
    <col min="6146" max="6146" width="20.5703125" style="57" customWidth="1"/>
    <col min="6147" max="6147" width="2.7109375" style="57" customWidth="1"/>
    <col min="6148" max="6150" width="8.7109375" style="57"/>
    <col min="6151" max="6151" width="14.28515625" style="57" customWidth="1"/>
    <col min="6152" max="6152" width="11.7109375" style="57" bestFit="1" customWidth="1"/>
    <col min="6153" max="6153" width="13.5703125" style="57" customWidth="1"/>
    <col min="6154" max="6154" width="11.42578125" style="57" customWidth="1"/>
    <col min="6155" max="6155" width="9" style="57" bestFit="1" customWidth="1"/>
    <col min="6156" max="6398" width="8.7109375" style="57"/>
    <col min="6399" max="6399" width="43.42578125" style="57" customWidth="1"/>
    <col min="6400" max="6400" width="19.7109375" style="57" customWidth="1"/>
    <col min="6401" max="6401" width="19.5703125" style="57" customWidth="1"/>
    <col min="6402" max="6402" width="20.5703125" style="57" customWidth="1"/>
    <col min="6403" max="6403" width="2.7109375" style="57" customWidth="1"/>
    <col min="6404" max="6406" width="8.7109375" style="57"/>
    <col min="6407" max="6407" width="14.28515625" style="57" customWidth="1"/>
    <col min="6408" max="6408" width="11.7109375" style="57" bestFit="1" customWidth="1"/>
    <col min="6409" max="6409" width="13.5703125" style="57" customWidth="1"/>
    <col min="6410" max="6410" width="11.42578125" style="57" customWidth="1"/>
    <col min="6411" max="6411" width="9" style="57" bestFit="1" customWidth="1"/>
    <col min="6412" max="6654" width="8.7109375" style="57"/>
    <col min="6655" max="6655" width="43.42578125" style="57" customWidth="1"/>
    <col min="6656" max="6656" width="19.7109375" style="57" customWidth="1"/>
    <col min="6657" max="6657" width="19.5703125" style="57" customWidth="1"/>
    <col min="6658" max="6658" width="20.5703125" style="57" customWidth="1"/>
    <col min="6659" max="6659" width="2.7109375" style="57" customWidth="1"/>
    <col min="6660" max="6662" width="8.7109375" style="57"/>
    <col min="6663" max="6663" width="14.28515625" style="57" customWidth="1"/>
    <col min="6664" max="6664" width="11.7109375" style="57" bestFit="1" customWidth="1"/>
    <col min="6665" max="6665" width="13.5703125" style="57" customWidth="1"/>
    <col min="6666" max="6666" width="11.42578125" style="57" customWidth="1"/>
    <col min="6667" max="6667" width="9" style="57" bestFit="1" customWidth="1"/>
    <col min="6668" max="6910" width="8.7109375" style="57"/>
    <col min="6911" max="6911" width="43.42578125" style="57" customWidth="1"/>
    <col min="6912" max="6912" width="19.7109375" style="57" customWidth="1"/>
    <col min="6913" max="6913" width="19.5703125" style="57" customWidth="1"/>
    <col min="6914" max="6914" width="20.5703125" style="57" customWidth="1"/>
    <col min="6915" max="6915" width="2.7109375" style="57" customWidth="1"/>
    <col min="6916" max="6918" width="8.7109375" style="57"/>
    <col min="6919" max="6919" width="14.28515625" style="57" customWidth="1"/>
    <col min="6920" max="6920" width="11.7109375" style="57" bestFit="1" customWidth="1"/>
    <col min="6921" max="6921" width="13.5703125" style="57" customWidth="1"/>
    <col min="6922" max="6922" width="11.42578125" style="57" customWidth="1"/>
    <col min="6923" max="6923" width="9" style="57" bestFit="1" customWidth="1"/>
    <col min="6924" max="7166" width="8.7109375" style="57"/>
    <col min="7167" max="7167" width="43.42578125" style="57" customWidth="1"/>
    <col min="7168" max="7168" width="19.7109375" style="57" customWidth="1"/>
    <col min="7169" max="7169" width="19.5703125" style="57" customWidth="1"/>
    <col min="7170" max="7170" width="20.5703125" style="57" customWidth="1"/>
    <col min="7171" max="7171" width="2.7109375" style="57" customWidth="1"/>
    <col min="7172" max="7174" width="8.7109375" style="57"/>
    <col min="7175" max="7175" width="14.28515625" style="57" customWidth="1"/>
    <col min="7176" max="7176" width="11.7109375" style="57" bestFit="1" customWidth="1"/>
    <col min="7177" max="7177" width="13.5703125" style="57" customWidth="1"/>
    <col min="7178" max="7178" width="11.42578125" style="57" customWidth="1"/>
    <col min="7179" max="7179" width="9" style="57" bestFit="1" customWidth="1"/>
    <col min="7180" max="7422" width="8.7109375" style="57"/>
    <col min="7423" max="7423" width="43.42578125" style="57" customWidth="1"/>
    <col min="7424" max="7424" width="19.7109375" style="57" customWidth="1"/>
    <col min="7425" max="7425" width="19.5703125" style="57" customWidth="1"/>
    <col min="7426" max="7426" width="20.5703125" style="57" customWidth="1"/>
    <col min="7427" max="7427" width="2.7109375" style="57" customWidth="1"/>
    <col min="7428" max="7430" width="8.7109375" style="57"/>
    <col min="7431" max="7431" width="14.28515625" style="57" customWidth="1"/>
    <col min="7432" max="7432" width="11.7109375" style="57" bestFit="1" customWidth="1"/>
    <col min="7433" max="7433" width="13.5703125" style="57" customWidth="1"/>
    <col min="7434" max="7434" width="11.42578125" style="57" customWidth="1"/>
    <col min="7435" max="7435" width="9" style="57" bestFit="1" customWidth="1"/>
    <col min="7436" max="7678" width="8.7109375" style="57"/>
    <col min="7679" max="7679" width="43.42578125" style="57" customWidth="1"/>
    <col min="7680" max="7680" width="19.7109375" style="57" customWidth="1"/>
    <col min="7681" max="7681" width="19.5703125" style="57" customWidth="1"/>
    <col min="7682" max="7682" width="20.5703125" style="57" customWidth="1"/>
    <col min="7683" max="7683" width="2.7109375" style="57" customWidth="1"/>
    <col min="7684" max="7686" width="8.7109375" style="57"/>
    <col min="7687" max="7687" width="14.28515625" style="57" customWidth="1"/>
    <col min="7688" max="7688" width="11.7109375" style="57" bestFit="1" customWidth="1"/>
    <col min="7689" max="7689" width="13.5703125" style="57" customWidth="1"/>
    <col min="7690" max="7690" width="11.42578125" style="57" customWidth="1"/>
    <col min="7691" max="7691" width="9" style="57" bestFit="1" customWidth="1"/>
    <col min="7692" max="7934" width="8.7109375" style="57"/>
    <col min="7935" max="7935" width="43.42578125" style="57" customWidth="1"/>
    <col min="7936" max="7936" width="19.7109375" style="57" customWidth="1"/>
    <col min="7937" max="7937" width="19.5703125" style="57" customWidth="1"/>
    <col min="7938" max="7938" width="20.5703125" style="57" customWidth="1"/>
    <col min="7939" max="7939" width="2.7109375" style="57" customWidth="1"/>
    <col min="7940" max="7942" width="8.7109375" style="57"/>
    <col min="7943" max="7943" width="14.28515625" style="57" customWidth="1"/>
    <col min="7944" max="7944" width="11.7109375" style="57" bestFit="1" customWidth="1"/>
    <col min="7945" max="7945" width="13.5703125" style="57" customWidth="1"/>
    <col min="7946" max="7946" width="11.42578125" style="57" customWidth="1"/>
    <col min="7947" max="7947" width="9" style="57" bestFit="1" customWidth="1"/>
    <col min="7948" max="8190" width="8.7109375" style="57"/>
    <col min="8191" max="8191" width="43.42578125" style="57" customWidth="1"/>
    <col min="8192" max="8192" width="19.7109375" style="57" customWidth="1"/>
    <col min="8193" max="8193" width="19.5703125" style="57" customWidth="1"/>
    <col min="8194" max="8194" width="20.5703125" style="57" customWidth="1"/>
    <col min="8195" max="8195" width="2.7109375" style="57" customWidth="1"/>
    <col min="8196" max="8198" width="8.7109375" style="57"/>
    <col min="8199" max="8199" width="14.28515625" style="57" customWidth="1"/>
    <col min="8200" max="8200" width="11.7109375" style="57" bestFit="1" customWidth="1"/>
    <col min="8201" max="8201" width="13.5703125" style="57" customWidth="1"/>
    <col min="8202" max="8202" width="11.42578125" style="57" customWidth="1"/>
    <col min="8203" max="8203" width="9" style="57" bestFit="1" customWidth="1"/>
    <col min="8204" max="8446" width="8.7109375" style="57"/>
    <col min="8447" max="8447" width="43.42578125" style="57" customWidth="1"/>
    <col min="8448" max="8448" width="19.7109375" style="57" customWidth="1"/>
    <col min="8449" max="8449" width="19.5703125" style="57" customWidth="1"/>
    <col min="8450" max="8450" width="20.5703125" style="57" customWidth="1"/>
    <col min="8451" max="8451" width="2.7109375" style="57" customWidth="1"/>
    <col min="8452" max="8454" width="8.7109375" style="57"/>
    <col min="8455" max="8455" width="14.28515625" style="57" customWidth="1"/>
    <col min="8456" max="8456" width="11.7109375" style="57" bestFit="1" customWidth="1"/>
    <col min="8457" max="8457" width="13.5703125" style="57" customWidth="1"/>
    <col min="8458" max="8458" width="11.42578125" style="57" customWidth="1"/>
    <col min="8459" max="8459" width="9" style="57" bestFit="1" customWidth="1"/>
    <col min="8460" max="8702" width="8.7109375" style="57"/>
    <col min="8703" max="8703" width="43.42578125" style="57" customWidth="1"/>
    <col min="8704" max="8704" width="19.7109375" style="57" customWidth="1"/>
    <col min="8705" max="8705" width="19.5703125" style="57" customWidth="1"/>
    <col min="8706" max="8706" width="20.5703125" style="57" customWidth="1"/>
    <col min="8707" max="8707" width="2.7109375" style="57" customWidth="1"/>
    <col min="8708" max="8710" width="8.7109375" style="57"/>
    <col min="8711" max="8711" width="14.28515625" style="57" customWidth="1"/>
    <col min="8712" max="8712" width="11.7109375" style="57" bestFit="1" customWidth="1"/>
    <col min="8713" max="8713" width="13.5703125" style="57" customWidth="1"/>
    <col min="8714" max="8714" width="11.42578125" style="57" customWidth="1"/>
    <col min="8715" max="8715" width="9" style="57" bestFit="1" customWidth="1"/>
    <col min="8716" max="8958" width="8.7109375" style="57"/>
    <col min="8959" max="8959" width="43.42578125" style="57" customWidth="1"/>
    <col min="8960" max="8960" width="19.7109375" style="57" customWidth="1"/>
    <col min="8961" max="8961" width="19.5703125" style="57" customWidth="1"/>
    <col min="8962" max="8962" width="20.5703125" style="57" customWidth="1"/>
    <col min="8963" max="8963" width="2.7109375" style="57" customWidth="1"/>
    <col min="8964" max="8966" width="8.7109375" style="57"/>
    <col min="8967" max="8967" width="14.28515625" style="57" customWidth="1"/>
    <col min="8968" max="8968" width="11.7109375" style="57" bestFit="1" customWidth="1"/>
    <col min="8969" max="8969" width="13.5703125" style="57" customWidth="1"/>
    <col min="8970" max="8970" width="11.42578125" style="57" customWidth="1"/>
    <col min="8971" max="8971" width="9" style="57" bestFit="1" customWidth="1"/>
    <col min="8972" max="9214" width="8.7109375" style="57"/>
    <col min="9215" max="9215" width="43.42578125" style="57" customWidth="1"/>
    <col min="9216" max="9216" width="19.7109375" style="57" customWidth="1"/>
    <col min="9217" max="9217" width="19.5703125" style="57" customWidth="1"/>
    <col min="9218" max="9218" width="20.5703125" style="57" customWidth="1"/>
    <col min="9219" max="9219" width="2.7109375" style="57" customWidth="1"/>
    <col min="9220" max="9222" width="8.7109375" style="57"/>
    <col min="9223" max="9223" width="14.28515625" style="57" customWidth="1"/>
    <col min="9224" max="9224" width="11.7109375" style="57" bestFit="1" customWidth="1"/>
    <col min="9225" max="9225" width="13.5703125" style="57" customWidth="1"/>
    <col min="9226" max="9226" width="11.42578125" style="57" customWidth="1"/>
    <col min="9227" max="9227" width="9" style="57" bestFit="1" customWidth="1"/>
    <col min="9228" max="9470" width="8.7109375" style="57"/>
    <col min="9471" max="9471" width="43.42578125" style="57" customWidth="1"/>
    <col min="9472" max="9472" width="19.7109375" style="57" customWidth="1"/>
    <col min="9473" max="9473" width="19.5703125" style="57" customWidth="1"/>
    <col min="9474" max="9474" width="20.5703125" style="57" customWidth="1"/>
    <col min="9475" max="9475" width="2.7109375" style="57" customWidth="1"/>
    <col min="9476" max="9478" width="8.7109375" style="57"/>
    <col min="9479" max="9479" width="14.28515625" style="57" customWidth="1"/>
    <col min="9480" max="9480" width="11.7109375" style="57" bestFit="1" customWidth="1"/>
    <col min="9481" max="9481" width="13.5703125" style="57" customWidth="1"/>
    <col min="9482" max="9482" width="11.42578125" style="57" customWidth="1"/>
    <col min="9483" max="9483" width="9" style="57" bestFit="1" customWidth="1"/>
    <col min="9484" max="9726" width="8.7109375" style="57"/>
    <col min="9727" max="9727" width="43.42578125" style="57" customWidth="1"/>
    <col min="9728" max="9728" width="19.7109375" style="57" customWidth="1"/>
    <col min="9729" max="9729" width="19.5703125" style="57" customWidth="1"/>
    <col min="9730" max="9730" width="20.5703125" style="57" customWidth="1"/>
    <col min="9731" max="9731" width="2.7109375" style="57" customWidth="1"/>
    <col min="9732" max="9734" width="8.7109375" style="57"/>
    <col min="9735" max="9735" width="14.28515625" style="57" customWidth="1"/>
    <col min="9736" max="9736" width="11.7109375" style="57" bestFit="1" customWidth="1"/>
    <col min="9737" max="9737" width="13.5703125" style="57" customWidth="1"/>
    <col min="9738" max="9738" width="11.42578125" style="57" customWidth="1"/>
    <col min="9739" max="9739" width="9" style="57" bestFit="1" customWidth="1"/>
    <col min="9740" max="9982" width="8.7109375" style="57"/>
    <col min="9983" max="9983" width="43.42578125" style="57" customWidth="1"/>
    <col min="9984" max="9984" width="19.7109375" style="57" customWidth="1"/>
    <col min="9985" max="9985" width="19.5703125" style="57" customWidth="1"/>
    <col min="9986" max="9986" width="20.5703125" style="57" customWidth="1"/>
    <col min="9987" max="9987" width="2.7109375" style="57" customWidth="1"/>
    <col min="9988" max="9990" width="8.7109375" style="57"/>
    <col min="9991" max="9991" width="14.28515625" style="57" customWidth="1"/>
    <col min="9992" max="9992" width="11.7109375" style="57" bestFit="1" customWidth="1"/>
    <col min="9993" max="9993" width="13.5703125" style="57" customWidth="1"/>
    <col min="9994" max="9994" width="11.42578125" style="57" customWidth="1"/>
    <col min="9995" max="9995" width="9" style="57" bestFit="1" customWidth="1"/>
    <col min="9996" max="10238" width="8.7109375" style="57"/>
    <col min="10239" max="10239" width="43.42578125" style="57" customWidth="1"/>
    <col min="10240" max="10240" width="19.7109375" style="57" customWidth="1"/>
    <col min="10241" max="10241" width="19.5703125" style="57" customWidth="1"/>
    <col min="10242" max="10242" width="20.5703125" style="57" customWidth="1"/>
    <col min="10243" max="10243" width="2.7109375" style="57" customWidth="1"/>
    <col min="10244" max="10246" width="8.7109375" style="57"/>
    <col min="10247" max="10247" width="14.28515625" style="57" customWidth="1"/>
    <col min="10248" max="10248" width="11.7109375" style="57" bestFit="1" customWidth="1"/>
    <col min="10249" max="10249" width="13.5703125" style="57" customWidth="1"/>
    <col min="10250" max="10250" width="11.42578125" style="57" customWidth="1"/>
    <col min="10251" max="10251" width="9" style="57" bestFit="1" customWidth="1"/>
    <col min="10252" max="10494" width="8.7109375" style="57"/>
    <col min="10495" max="10495" width="43.42578125" style="57" customWidth="1"/>
    <col min="10496" max="10496" width="19.7109375" style="57" customWidth="1"/>
    <col min="10497" max="10497" width="19.5703125" style="57" customWidth="1"/>
    <col min="10498" max="10498" width="20.5703125" style="57" customWidth="1"/>
    <col min="10499" max="10499" width="2.7109375" style="57" customWidth="1"/>
    <col min="10500" max="10502" width="8.7109375" style="57"/>
    <col min="10503" max="10503" width="14.28515625" style="57" customWidth="1"/>
    <col min="10504" max="10504" width="11.7109375" style="57" bestFit="1" customWidth="1"/>
    <col min="10505" max="10505" width="13.5703125" style="57" customWidth="1"/>
    <col min="10506" max="10506" width="11.42578125" style="57" customWidth="1"/>
    <col min="10507" max="10507" width="9" style="57" bestFit="1" customWidth="1"/>
    <col min="10508" max="10750" width="8.7109375" style="57"/>
    <col min="10751" max="10751" width="43.42578125" style="57" customWidth="1"/>
    <col min="10752" max="10752" width="19.7109375" style="57" customWidth="1"/>
    <col min="10753" max="10753" width="19.5703125" style="57" customWidth="1"/>
    <col min="10754" max="10754" width="20.5703125" style="57" customWidth="1"/>
    <col min="10755" max="10755" width="2.7109375" style="57" customWidth="1"/>
    <col min="10756" max="10758" width="8.7109375" style="57"/>
    <col min="10759" max="10759" width="14.28515625" style="57" customWidth="1"/>
    <col min="10760" max="10760" width="11.7109375" style="57" bestFit="1" customWidth="1"/>
    <col min="10761" max="10761" width="13.5703125" style="57" customWidth="1"/>
    <col min="10762" max="10762" width="11.42578125" style="57" customWidth="1"/>
    <col min="10763" max="10763" width="9" style="57" bestFit="1" customWidth="1"/>
    <col min="10764" max="11006" width="8.7109375" style="57"/>
    <col min="11007" max="11007" width="43.42578125" style="57" customWidth="1"/>
    <col min="11008" max="11008" width="19.7109375" style="57" customWidth="1"/>
    <col min="11009" max="11009" width="19.5703125" style="57" customWidth="1"/>
    <col min="11010" max="11010" width="20.5703125" style="57" customWidth="1"/>
    <col min="11011" max="11011" width="2.7109375" style="57" customWidth="1"/>
    <col min="11012" max="11014" width="8.7109375" style="57"/>
    <col min="11015" max="11015" width="14.28515625" style="57" customWidth="1"/>
    <col min="11016" max="11016" width="11.7109375" style="57" bestFit="1" customWidth="1"/>
    <col min="11017" max="11017" width="13.5703125" style="57" customWidth="1"/>
    <col min="11018" max="11018" width="11.42578125" style="57" customWidth="1"/>
    <col min="11019" max="11019" width="9" style="57" bestFit="1" customWidth="1"/>
    <col min="11020" max="11262" width="8.7109375" style="57"/>
    <col min="11263" max="11263" width="43.42578125" style="57" customWidth="1"/>
    <col min="11264" max="11264" width="19.7109375" style="57" customWidth="1"/>
    <col min="11265" max="11265" width="19.5703125" style="57" customWidth="1"/>
    <col min="11266" max="11266" width="20.5703125" style="57" customWidth="1"/>
    <col min="11267" max="11267" width="2.7109375" style="57" customWidth="1"/>
    <col min="11268" max="11270" width="8.7109375" style="57"/>
    <col min="11271" max="11271" width="14.28515625" style="57" customWidth="1"/>
    <col min="11272" max="11272" width="11.7109375" style="57" bestFit="1" customWidth="1"/>
    <col min="11273" max="11273" width="13.5703125" style="57" customWidth="1"/>
    <col min="11274" max="11274" width="11.42578125" style="57" customWidth="1"/>
    <col min="11275" max="11275" width="9" style="57" bestFit="1" customWidth="1"/>
    <col min="11276" max="11518" width="8.7109375" style="57"/>
    <col min="11519" max="11519" width="43.42578125" style="57" customWidth="1"/>
    <col min="11520" max="11520" width="19.7109375" style="57" customWidth="1"/>
    <col min="11521" max="11521" width="19.5703125" style="57" customWidth="1"/>
    <col min="11522" max="11522" width="20.5703125" style="57" customWidth="1"/>
    <col min="11523" max="11523" width="2.7109375" style="57" customWidth="1"/>
    <col min="11524" max="11526" width="8.7109375" style="57"/>
    <col min="11527" max="11527" width="14.28515625" style="57" customWidth="1"/>
    <col min="11528" max="11528" width="11.7109375" style="57" bestFit="1" customWidth="1"/>
    <col min="11529" max="11529" width="13.5703125" style="57" customWidth="1"/>
    <col min="11530" max="11530" width="11.42578125" style="57" customWidth="1"/>
    <col min="11531" max="11531" width="9" style="57" bestFit="1" customWidth="1"/>
    <col min="11532" max="11774" width="8.7109375" style="57"/>
    <col min="11775" max="11775" width="43.42578125" style="57" customWidth="1"/>
    <col min="11776" max="11776" width="19.7109375" style="57" customWidth="1"/>
    <col min="11777" max="11777" width="19.5703125" style="57" customWidth="1"/>
    <col min="11778" max="11778" width="20.5703125" style="57" customWidth="1"/>
    <col min="11779" max="11779" width="2.7109375" style="57" customWidth="1"/>
    <col min="11780" max="11782" width="8.7109375" style="57"/>
    <col min="11783" max="11783" width="14.28515625" style="57" customWidth="1"/>
    <col min="11784" max="11784" width="11.7109375" style="57" bestFit="1" customWidth="1"/>
    <col min="11785" max="11785" width="13.5703125" style="57" customWidth="1"/>
    <col min="11786" max="11786" width="11.42578125" style="57" customWidth="1"/>
    <col min="11787" max="11787" width="9" style="57" bestFit="1" customWidth="1"/>
    <col min="11788" max="12030" width="8.7109375" style="57"/>
    <col min="12031" max="12031" width="43.42578125" style="57" customWidth="1"/>
    <col min="12032" max="12032" width="19.7109375" style="57" customWidth="1"/>
    <col min="12033" max="12033" width="19.5703125" style="57" customWidth="1"/>
    <col min="12034" max="12034" width="20.5703125" style="57" customWidth="1"/>
    <col min="12035" max="12035" width="2.7109375" style="57" customWidth="1"/>
    <col min="12036" max="12038" width="8.7109375" style="57"/>
    <col min="12039" max="12039" width="14.28515625" style="57" customWidth="1"/>
    <col min="12040" max="12040" width="11.7109375" style="57" bestFit="1" customWidth="1"/>
    <col min="12041" max="12041" width="13.5703125" style="57" customWidth="1"/>
    <col min="12042" max="12042" width="11.42578125" style="57" customWidth="1"/>
    <col min="12043" max="12043" width="9" style="57" bestFit="1" customWidth="1"/>
    <col min="12044" max="12286" width="8.7109375" style="57"/>
    <col min="12287" max="12287" width="43.42578125" style="57" customWidth="1"/>
    <col min="12288" max="12288" width="19.7109375" style="57" customWidth="1"/>
    <col min="12289" max="12289" width="19.5703125" style="57" customWidth="1"/>
    <col min="12290" max="12290" width="20.5703125" style="57" customWidth="1"/>
    <col min="12291" max="12291" width="2.7109375" style="57" customWidth="1"/>
    <col min="12292" max="12294" width="8.7109375" style="57"/>
    <col min="12295" max="12295" width="14.28515625" style="57" customWidth="1"/>
    <col min="12296" max="12296" width="11.7109375" style="57" bestFit="1" customWidth="1"/>
    <col min="12297" max="12297" width="13.5703125" style="57" customWidth="1"/>
    <col min="12298" max="12298" width="11.42578125" style="57" customWidth="1"/>
    <col min="12299" max="12299" width="9" style="57" bestFit="1" customWidth="1"/>
    <col min="12300" max="12542" width="8.7109375" style="57"/>
    <col min="12543" max="12543" width="43.42578125" style="57" customWidth="1"/>
    <col min="12544" max="12544" width="19.7109375" style="57" customWidth="1"/>
    <col min="12545" max="12545" width="19.5703125" style="57" customWidth="1"/>
    <col min="12546" max="12546" width="20.5703125" style="57" customWidth="1"/>
    <col min="12547" max="12547" width="2.7109375" style="57" customWidth="1"/>
    <col min="12548" max="12550" width="8.7109375" style="57"/>
    <col min="12551" max="12551" width="14.28515625" style="57" customWidth="1"/>
    <col min="12552" max="12552" width="11.7109375" style="57" bestFit="1" customWidth="1"/>
    <col min="12553" max="12553" width="13.5703125" style="57" customWidth="1"/>
    <col min="12554" max="12554" width="11.42578125" style="57" customWidth="1"/>
    <col min="12555" max="12555" width="9" style="57" bestFit="1" customWidth="1"/>
    <col min="12556" max="12798" width="8.7109375" style="57"/>
    <col min="12799" max="12799" width="43.42578125" style="57" customWidth="1"/>
    <col min="12800" max="12800" width="19.7109375" style="57" customWidth="1"/>
    <col min="12801" max="12801" width="19.5703125" style="57" customWidth="1"/>
    <col min="12802" max="12802" width="20.5703125" style="57" customWidth="1"/>
    <col min="12803" max="12803" width="2.7109375" style="57" customWidth="1"/>
    <col min="12804" max="12806" width="8.7109375" style="57"/>
    <col min="12807" max="12807" width="14.28515625" style="57" customWidth="1"/>
    <col min="12808" max="12808" width="11.7109375" style="57" bestFit="1" customWidth="1"/>
    <col min="12809" max="12809" width="13.5703125" style="57" customWidth="1"/>
    <col min="12810" max="12810" width="11.42578125" style="57" customWidth="1"/>
    <col min="12811" max="12811" width="9" style="57" bestFit="1" customWidth="1"/>
    <col min="12812" max="13054" width="8.7109375" style="57"/>
    <col min="13055" max="13055" width="43.42578125" style="57" customWidth="1"/>
    <col min="13056" max="13056" width="19.7109375" style="57" customWidth="1"/>
    <col min="13057" max="13057" width="19.5703125" style="57" customWidth="1"/>
    <col min="13058" max="13058" width="20.5703125" style="57" customWidth="1"/>
    <col min="13059" max="13059" width="2.7109375" style="57" customWidth="1"/>
    <col min="13060" max="13062" width="8.7109375" style="57"/>
    <col min="13063" max="13063" width="14.28515625" style="57" customWidth="1"/>
    <col min="13064" max="13064" width="11.7109375" style="57" bestFit="1" customWidth="1"/>
    <col min="13065" max="13065" width="13.5703125" style="57" customWidth="1"/>
    <col min="13066" max="13066" width="11.42578125" style="57" customWidth="1"/>
    <col min="13067" max="13067" width="9" style="57" bestFit="1" customWidth="1"/>
    <col min="13068" max="13310" width="8.7109375" style="57"/>
    <col min="13311" max="13311" width="43.42578125" style="57" customWidth="1"/>
    <col min="13312" max="13312" width="19.7109375" style="57" customWidth="1"/>
    <col min="13313" max="13313" width="19.5703125" style="57" customWidth="1"/>
    <col min="13314" max="13314" width="20.5703125" style="57" customWidth="1"/>
    <col min="13315" max="13315" width="2.7109375" style="57" customWidth="1"/>
    <col min="13316" max="13318" width="8.7109375" style="57"/>
    <col min="13319" max="13319" width="14.28515625" style="57" customWidth="1"/>
    <col min="13320" max="13320" width="11.7109375" style="57" bestFit="1" customWidth="1"/>
    <col min="13321" max="13321" width="13.5703125" style="57" customWidth="1"/>
    <col min="13322" max="13322" width="11.42578125" style="57" customWidth="1"/>
    <col min="13323" max="13323" width="9" style="57" bestFit="1" customWidth="1"/>
    <col min="13324" max="13566" width="8.7109375" style="57"/>
    <col min="13567" max="13567" width="43.42578125" style="57" customWidth="1"/>
    <col min="13568" max="13568" width="19.7109375" style="57" customWidth="1"/>
    <col min="13569" max="13569" width="19.5703125" style="57" customWidth="1"/>
    <col min="13570" max="13570" width="20.5703125" style="57" customWidth="1"/>
    <col min="13571" max="13571" width="2.7109375" style="57" customWidth="1"/>
    <col min="13572" max="13574" width="8.7109375" style="57"/>
    <col min="13575" max="13575" width="14.28515625" style="57" customWidth="1"/>
    <col min="13576" max="13576" width="11.7109375" style="57" bestFit="1" customWidth="1"/>
    <col min="13577" max="13577" width="13.5703125" style="57" customWidth="1"/>
    <col min="13578" max="13578" width="11.42578125" style="57" customWidth="1"/>
    <col min="13579" max="13579" width="9" style="57" bestFit="1" customWidth="1"/>
    <col min="13580" max="13822" width="8.7109375" style="57"/>
    <col min="13823" max="13823" width="43.42578125" style="57" customWidth="1"/>
    <col min="13824" max="13824" width="19.7109375" style="57" customWidth="1"/>
    <col min="13825" max="13825" width="19.5703125" style="57" customWidth="1"/>
    <col min="13826" max="13826" width="20.5703125" style="57" customWidth="1"/>
    <col min="13827" max="13827" width="2.7109375" style="57" customWidth="1"/>
    <col min="13828" max="13830" width="8.7109375" style="57"/>
    <col min="13831" max="13831" width="14.28515625" style="57" customWidth="1"/>
    <col min="13832" max="13832" width="11.7109375" style="57" bestFit="1" customWidth="1"/>
    <col min="13833" max="13833" width="13.5703125" style="57" customWidth="1"/>
    <col min="13834" max="13834" width="11.42578125" style="57" customWidth="1"/>
    <col min="13835" max="13835" width="9" style="57" bestFit="1" customWidth="1"/>
    <col min="13836" max="14078" width="8.7109375" style="57"/>
    <col min="14079" max="14079" width="43.42578125" style="57" customWidth="1"/>
    <col min="14080" max="14080" width="19.7109375" style="57" customWidth="1"/>
    <col min="14081" max="14081" width="19.5703125" style="57" customWidth="1"/>
    <col min="14082" max="14082" width="20.5703125" style="57" customWidth="1"/>
    <col min="14083" max="14083" width="2.7109375" style="57" customWidth="1"/>
    <col min="14084" max="14086" width="8.7109375" style="57"/>
    <col min="14087" max="14087" width="14.28515625" style="57" customWidth="1"/>
    <col min="14088" max="14088" width="11.7109375" style="57" bestFit="1" customWidth="1"/>
    <col min="14089" max="14089" width="13.5703125" style="57" customWidth="1"/>
    <col min="14090" max="14090" width="11.42578125" style="57" customWidth="1"/>
    <col min="14091" max="14091" width="9" style="57" bestFit="1" customWidth="1"/>
    <col min="14092" max="14334" width="8.7109375" style="57"/>
    <col min="14335" max="14335" width="43.42578125" style="57" customWidth="1"/>
    <col min="14336" max="14336" width="19.7109375" style="57" customWidth="1"/>
    <col min="14337" max="14337" width="19.5703125" style="57" customWidth="1"/>
    <col min="14338" max="14338" width="20.5703125" style="57" customWidth="1"/>
    <col min="14339" max="14339" width="2.7109375" style="57" customWidth="1"/>
    <col min="14340" max="14342" width="8.7109375" style="57"/>
    <col min="14343" max="14343" width="14.28515625" style="57" customWidth="1"/>
    <col min="14344" max="14344" width="11.7109375" style="57" bestFit="1" customWidth="1"/>
    <col min="14345" max="14345" width="13.5703125" style="57" customWidth="1"/>
    <col min="14346" max="14346" width="11.42578125" style="57" customWidth="1"/>
    <col min="14347" max="14347" width="9" style="57" bestFit="1" customWidth="1"/>
    <col min="14348" max="14590" width="8.7109375" style="57"/>
    <col min="14591" max="14591" width="43.42578125" style="57" customWidth="1"/>
    <col min="14592" max="14592" width="19.7109375" style="57" customWidth="1"/>
    <col min="14593" max="14593" width="19.5703125" style="57" customWidth="1"/>
    <col min="14594" max="14594" width="20.5703125" style="57" customWidth="1"/>
    <col min="14595" max="14595" width="2.7109375" style="57" customWidth="1"/>
    <col min="14596" max="14598" width="8.7109375" style="57"/>
    <col min="14599" max="14599" width="14.28515625" style="57" customWidth="1"/>
    <col min="14600" max="14600" width="11.7109375" style="57" bestFit="1" customWidth="1"/>
    <col min="14601" max="14601" width="13.5703125" style="57" customWidth="1"/>
    <col min="14602" max="14602" width="11.42578125" style="57" customWidth="1"/>
    <col min="14603" max="14603" width="9" style="57" bestFit="1" customWidth="1"/>
    <col min="14604" max="14846" width="8.7109375" style="57"/>
    <col min="14847" max="14847" width="43.42578125" style="57" customWidth="1"/>
    <col min="14848" max="14848" width="19.7109375" style="57" customWidth="1"/>
    <col min="14849" max="14849" width="19.5703125" style="57" customWidth="1"/>
    <col min="14850" max="14850" width="20.5703125" style="57" customWidth="1"/>
    <col min="14851" max="14851" width="2.7109375" style="57" customWidth="1"/>
    <col min="14852" max="14854" width="8.7109375" style="57"/>
    <col min="14855" max="14855" width="14.28515625" style="57" customWidth="1"/>
    <col min="14856" max="14856" width="11.7109375" style="57" bestFit="1" customWidth="1"/>
    <col min="14857" max="14857" width="13.5703125" style="57" customWidth="1"/>
    <col min="14858" max="14858" width="11.42578125" style="57" customWidth="1"/>
    <col min="14859" max="14859" width="9" style="57" bestFit="1" customWidth="1"/>
    <col min="14860" max="15102" width="8.7109375" style="57"/>
    <col min="15103" max="15103" width="43.42578125" style="57" customWidth="1"/>
    <col min="15104" max="15104" width="19.7109375" style="57" customWidth="1"/>
    <col min="15105" max="15105" width="19.5703125" style="57" customWidth="1"/>
    <col min="15106" max="15106" width="20.5703125" style="57" customWidth="1"/>
    <col min="15107" max="15107" width="2.7109375" style="57" customWidth="1"/>
    <col min="15108" max="15110" width="8.7109375" style="57"/>
    <col min="15111" max="15111" width="14.28515625" style="57" customWidth="1"/>
    <col min="15112" max="15112" width="11.7109375" style="57" bestFit="1" customWidth="1"/>
    <col min="15113" max="15113" width="13.5703125" style="57" customWidth="1"/>
    <col min="15114" max="15114" width="11.42578125" style="57" customWidth="1"/>
    <col min="15115" max="15115" width="9" style="57" bestFit="1" customWidth="1"/>
    <col min="15116" max="15358" width="8.7109375" style="57"/>
    <col min="15359" max="15359" width="43.42578125" style="57" customWidth="1"/>
    <col min="15360" max="15360" width="19.7109375" style="57" customWidth="1"/>
    <col min="15361" max="15361" width="19.5703125" style="57" customWidth="1"/>
    <col min="15362" max="15362" width="20.5703125" style="57" customWidth="1"/>
    <col min="15363" max="15363" width="2.7109375" style="57" customWidth="1"/>
    <col min="15364" max="15366" width="8.7109375" style="57"/>
    <col min="15367" max="15367" width="14.28515625" style="57" customWidth="1"/>
    <col min="15368" max="15368" width="11.7109375" style="57" bestFit="1" customWidth="1"/>
    <col min="15369" max="15369" width="13.5703125" style="57" customWidth="1"/>
    <col min="15370" max="15370" width="11.42578125" style="57" customWidth="1"/>
    <col min="15371" max="15371" width="9" style="57" bestFit="1" customWidth="1"/>
    <col min="15372" max="15614" width="8.7109375" style="57"/>
    <col min="15615" max="15615" width="43.42578125" style="57" customWidth="1"/>
    <col min="15616" max="15616" width="19.7109375" style="57" customWidth="1"/>
    <col min="15617" max="15617" width="19.5703125" style="57" customWidth="1"/>
    <col min="15618" max="15618" width="20.5703125" style="57" customWidth="1"/>
    <col min="15619" max="15619" width="2.7109375" style="57" customWidth="1"/>
    <col min="15620" max="15622" width="8.7109375" style="57"/>
    <col min="15623" max="15623" width="14.28515625" style="57" customWidth="1"/>
    <col min="15624" max="15624" width="11.7109375" style="57" bestFit="1" customWidth="1"/>
    <col min="15625" max="15625" width="13.5703125" style="57" customWidth="1"/>
    <col min="15626" max="15626" width="11.42578125" style="57" customWidth="1"/>
    <col min="15627" max="15627" width="9" style="57" bestFit="1" customWidth="1"/>
    <col min="15628" max="15870" width="8.7109375" style="57"/>
    <col min="15871" max="15871" width="43.42578125" style="57" customWidth="1"/>
    <col min="15872" max="15872" width="19.7109375" style="57" customWidth="1"/>
    <col min="15873" max="15873" width="19.5703125" style="57" customWidth="1"/>
    <col min="15874" max="15874" width="20.5703125" style="57" customWidth="1"/>
    <col min="15875" max="15875" width="2.7109375" style="57" customWidth="1"/>
    <col min="15876" max="15878" width="8.7109375" style="57"/>
    <col min="15879" max="15879" width="14.28515625" style="57" customWidth="1"/>
    <col min="15880" max="15880" width="11.7109375" style="57" bestFit="1" customWidth="1"/>
    <col min="15881" max="15881" width="13.5703125" style="57" customWidth="1"/>
    <col min="15882" max="15882" width="11.42578125" style="57" customWidth="1"/>
    <col min="15883" max="15883" width="9" style="57" bestFit="1" customWidth="1"/>
    <col min="15884" max="16126" width="8.7109375" style="57"/>
    <col min="16127" max="16127" width="43.42578125" style="57" customWidth="1"/>
    <col min="16128" max="16128" width="19.7109375" style="57" customWidth="1"/>
    <col min="16129" max="16129" width="19.5703125" style="57" customWidth="1"/>
    <col min="16130" max="16130" width="20.5703125" style="57" customWidth="1"/>
    <col min="16131" max="16131" width="2.7109375" style="57" customWidth="1"/>
    <col min="16132" max="16134" width="8.7109375" style="57"/>
    <col min="16135" max="16135" width="14.28515625" style="57" customWidth="1"/>
    <col min="16136" max="16136" width="11.7109375" style="57" bestFit="1" customWidth="1"/>
    <col min="16137" max="16137" width="13.5703125" style="57" customWidth="1"/>
    <col min="16138" max="16138" width="11.42578125" style="57" customWidth="1"/>
    <col min="16139" max="16139" width="9" style="57" bestFit="1" customWidth="1"/>
    <col min="16140" max="16384" width="8.7109375" style="57"/>
  </cols>
  <sheetData>
    <row r="10" spans="5:8" ht="20.45" customHeight="1">
      <c r="E10" s="275" t="s">
        <v>27</v>
      </c>
      <c r="F10" s="275"/>
      <c r="G10" s="275"/>
      <c r="H10" s="58"/>
    </row>
    <row r="11" spans="5:8" ht="16.899999999999999" customHeight="1">
      <c r="E11" s="276" t="s">
        <v>28</v>
      </c>
      <c r="F11" s="276"/>
      <c r="G11" s="276"/>
      <c r="H11" s="276"/>
    </row>
    <row r="12" spans="5:8">
      <c r="E12" s="276" t="s">
        <v>29</v>
      </c>
      <c r="F12" s="276"/>
      <c r="G12" s="276"/>
      <c r="H12" s="276"/>
    </row>
    <row r="13" spans="5:8">
      <c r="E13" s="276" t="s">
        <v>30</v>
      </c>
      <c r="F13" s="276"/>
      <c r="G13" s="276"/>
      <c r="H13" s="276"/>
    </row>
    <row r="14" spans="5:8" ht="8.1" customHeight="1"/>
    <row r="15" spans="5:8">
      <c r="E15" s="59" t="s">
        <v>31</v>
      </c>
      <c r="G15" s="60"/>
    </row>
    <row r="16" spans="5:8" ht="12" customHeight="1" thickBot="1">
      <c r="F16" s="277" t="s">
        <v>50</v>
      </c>
      <c r="G16" s="277"/>
      <c r="H16" s="277"/>
    </row>
    <row r="17" spans="5:8" ht="5.0999999999999996" customHeight="1">
      <c r="E17" s="61"/>
      <c r="F17" s="62"/>
      <c r="G17" s="63"/>
      <c r="H17" s="63"/>
    </row>
    <row r="18" spans="5:8">
      <c r="E18" s="64"/>
      <c r="F18" s="65" t="s">
        <v>32</v>
      </c>
      <c r="G18" s="66"/>
      <c r="H18" s="66" t="s">
        <v>33</v>
      </c>
    </row>
    <row r="19" spans="5:8">
      <c r="E19" s="64" t="s">
        <v>34</v>
      </c>
      <c r="F19" s="67" t="s">
        <v>35</v>
      </c>
      <c r="G19" s="68"/>
      <c r="H19" s="69" t="s">
        <v>36</v>
      </c>
    </row>
    <row r="20" spans="5:8">
      <c r="E20" s="64"/>
      <c r="F20" s="70" t="s">
        <v>37</v>
      </c>
      <c r="G20" s="71" t="s">
        <v>38</v>
      </c>
      <c r="H20" s="69" t="s">
        <v>39</v>
      </c>
    </row>
    <row r="21" spans="5:8" ht="3.95" customHeight="1" thickBot="1">
      <c r="E21" s="72"/>
      <c r="F21" s="73"/>
      <c r="G21" s="74"/>
      <c r="H21" s="75"/>
    </row>
    <row r="22" spans="5:8">
      <c r="E22" s="76"/>
      <c r="F22" s="77"/>
      <c r="G22" s="77"/>
      <c r="H22" s="77"/>
    </row>
    <row r="23" spans="5:8">
      <c r="E23" s="78" t="s">
        <v>40</v>
      </c>
      <c r="F23" s="79"/>
      <c r="G23" s="79"/>
      <c r="H23" s="79"/>
    </row>
    <row r="24" spans="5:8">
      <c r="E24" s="76"/>
      <c r="F24" s="79"/>
      <c r="G24" s="80"/>
      <c r="H24" s="79"/>
    </row>
    <row r="25" spans="5:8">
      <c r="E25" s="81" t="s">
        <v>41</v>
      </c>
      <c r="F25" s="80">
        <v>54398.8</v>
      </c>
      <c r="G25" s="80">
        <f>63985.564+9968.547+7717.546</f>
        <v>81671.657000000007</v>
      </c>
      <c r="H25" s="82">
        <f>+G25/F25-1</f>
        <v>0.50135034228696229</v>
      </c>
    </row>
    <row r="26" spans="5:8">
      <c r="E26" s="81"/>
      <c r="F26" s="80"/>
      <c r="G26" s="80"/>
      <c r="H26" s="83"/>
    </row>
    <row r="27" spans="5:8">
      <c r="E27" s="81" t="s">
        <v>42</v>
      </c>
      <c r="F27" s="80">
        <v>0</v>
      </c>
      <c r="G27" s="80">
        <v>1906.6959999999999</v>
      </c>
      <c r="H27" s="82">
        <v>1</v>
      </c>
    </row>
    <row r="28" spans="5:8">
      <c r="E28" s="81"/>
      <c r="F28" s="84"/>
      <c r="G28" s="84"/>
      <c r="H28" s="82"/>
    </row>
    <row r="29" spans="5:8">
      <c r="E29" s="81" t="s">
        <v>43</v>
      </c>
      <c r="F29" s="84">
        <v>0</v>
      </c>
      <c r="G29" s="84"/>
      <c r="H29" s="82">
        <v>1</v>
      </c>
    </row>
    <row r="30" spans="5:8">
      <c r="E30" s="81"/>
      <c r="F30" s="84"/>
      <c r="G30" s="84"/>
      <c r="H30" s="82"/>
    </row>
    <row r="31" spans="5:8">
      <c r="E31" s="81" t="s">
        <v>44</v>
      </c>
      <c r="F31" s="84">
        <f>+'FLUJO CONACYT'!L18/1000</f>
        <v>63927.305999999997</v>
      </c>
      <c r="G31" s="84">
        <v>63927.31</v>
      </c>
      <c r="H31" s="82">
        <f>+G31/F31-1</f>
        <v>6.2571070991168654E-8</v>
      </c>
    </row>
    <row r="32" spans="5:8">
      <c r="E32" s="81"/>
      <c r="F32" s="84"/>
      <c r="G32" s="84"/>
      <c r="H32" s="82"/>
    </row>
    <row r="33" spans="5:8">
      <c r="E33" s="81" t="s">
        <v>45</v>
      </c>
      <c r="F33" s="84">
        <v>177942.11199999999</v>
      </c>
      <c r="G33" s="84">
        <v>177942.11199999999</v>
      </c>
      <c r="H33" s="82">
        <f>+G33/F33-1</f>
        <v>0</v>
      </c>
    </row>
    <row r="34" spans="5:8">
      <c r="E34" s="81"/>
      <c r="F34" s="84"/>
      <c r="G34" s="84"/>
      <c r="H34" s="82"/>
    </row>
    <row r="35" spans="5:8">
      <c r="E35" s="81" t="s">
        <v>46</v>
      </c>
      <c r="F35" s="84">
        <f>+FIDEO!M15/1000</f>
        <v>45999.575720000001</v>
      </c>
      <c r="G35" s="84">
        <f>+F35</f>
        <v>45999.575720000001</v>
      </c>
      <c r="H35" s="82">
        <v>0</v>
      </c>
    </row>
    <row r="36" spans="5:8" ht="15.75" thickBot="1">
      <c r="E36" s="81"/>
      <c r="F36" s="85"/>
      <c r="G36" s="85"/>
      <c r="H36" s="86"/>
    </row>
    <row r="37" spans="5:8" ht="15.75" thickBot="1">
      <c r="E37" s="87" t="s">
        <v>47</v>
      </c>
      <c r="F37" s="88">
        <f>SUM(F25:F35)</f>
        <v>342267.79372000002</v>
      </c>
      <c r="G37" s="88">
        <f>SUM(G25:G35)</f>
        <v>371447.35072000005</v>
      </c>
      <c r="H37" s="89">
        <f>+G37/F37-1</f>
        <v>8.5253586622500155E-2</v>
      </c>
    </row>
    <row r="38" spans="5:8" ht="17.100000000000001" customHeight="1" thickBot="1">
      <c r="E38" s="90"/>
      <c r="F38" s="91"/>
      <c r="G38" s="92"/>
      <c r="H38" s="89"/>
    </row>
    <row r="39" spans="5:8" ht="4.5" customHeight="1">
      <c r="E39" s="93"/>
      <c r="F39" s="93"/>
      <c r="G39" s="93"/>
      <c r="H39" s="93"/>
    </row>
    <row r="40" spans="5:8" ht="17.100000000000001" customHeight="1">
      <c r="E40" s="94" t="s">
        <v>48</v>
      </c>
      <c r="F40" s="93"/>
      <c r="G40" s="93"/>
      <c r="H40" s="93"/>
    </row>
    <row r="41" spans="5:8">
      <c r="E41" s="94" t="s">
        <v>49</v>
      </c>
      <c r="F41" s="93"/>
      <c r="G41" s="95"/>
      <c r="H41" s="93"/>
    </row>
    <row r="42" spans="5:8">
      <c r="E42" s="59"/>
      <c r="G42" s="93"/>
    </row>
  </sheetData>
  <mergeCells count="5">
    <mergeCell ref="E10:G10"/>
    <mergeCell ref="E11:H11"/>
    <mergeCell ref="E12:H12"/>
    <mergeCell ref="E13:H13"/>
    <mergeCell ref="F16:H16"/>
  </mergeCells>
  <pageMargins left="0.7" right="0.7" top="0.75" bottom="0.75" header="0.3" footer="0.3"/>
  <drawing r:id="rId1"/>
  <legacyDrawing r:id="rId2"/>
  <oleObjects>
    <oleObject progId="MSPhotoEd.3" shapeId="2049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F6:Z44"/>
  <sheetViews>
    <sheetView showGridLines="0" topLeftCell="E7" workbookViewId="0">
      <selection activeCell="V37" sqref="V37"/>
    </sheetView>
  </sheetViews>
  <sheetFormatPr baseColWidth="10" defaultRowHeight="15"/>
  <cols>
    <col min="6" max="6" width="2.42578125" customWidth="1"/>
    <col min="7" max="7" width="3.28515625" customWidth="1"/>
    <col min="9" max="9" width="1.85546875" customWidth="1"/>
    <col min="10" max="12" width="12.7109375" customWidth="1"/>
    <col min="13" max="13" width="0.85546875" customWidth="1"/>
    <col min="14" max="14" width="1.5703125" customWidth="1"/>
    <col min="15" max="18" width="3.28515625" customWidth="1"/>
    <col min="19" max="19" width="4.7109375" customWidth="1"/>
    <col min="20" max="20" width="5.7109375" customWidth="1"/>
    <col min="21" max="21" width="16.42578125" customWidth="1"/>
    <col min="22" max="22" width="12.7109375" customWidth="1"/>
    <col min="23" max="23" width="14.7109375" customWidth="1"/>
    <col min="24" max="24" width="13.28515625" customWidth="1"/>
    <col min="25" max="25" width="0.85546875" customWidth="1"/>
    <col min="26" max="26" width="13.85546875" bestFit="1" customWidth="1"/>
    <col min="262" max="262" width="2.42578125" customWidth="1"/>
    <col min="263" max="263" width="3.28515625" customWidth="1"/>
    <col min="265" max="265" width="1.85546875" customWidth="1"/>
    <col min="266" max="268" width="12.7109375" customWidth="1"/>
    <col min="269" max="269" width="0.85546875" customWidth="1"/>
    <col min="270" max="270" width="1.5703125" customWidth="1"/>
    <col min="271" max="274" width="3.28515625" customWidth="1"/>
    <col min="275" max="275" width="4.7109375" customWidth="1"/>
    <col min="276" max="276" width="5.7109375" customWidth="1"/>
    <col min="277" max="277" width="16.42578125" customWidth="1"/>
    <col min="278" max="278" width="12.7109375" customWidth="1"/>
    <col min="279" max="279" width="14.7109375" customWidth="1"/>
    <col min="280" max="280" width="13.28515625" customWidth="1"/>
    <col min="281" max="281" width="0.85546875" customWidth="1"/>
    <col min="282" max="282" width="13.85546875" bestFit="1" customWidth="1"/>
    <col min="518" max="518" width="2.42578125" customWidth="1"/>
    <col min="519" max="519" width="3.28515625" customWidth="1"/>
    <col min="521" max="521" width="1.85546875" customWidth="1"/>
    <col min="522" max="524" width="12.7109375" customWidth="1"/>
    <col min="525" max="525" width="0.85546875" customWidth="1"/>
    <col min="526" max="526" width="1.5703125" customWidth="1"/>
    <col min="527" max="530" width="3.28515625" customWidth="1"/>
    <col min="531" max="531" width="4.7109375" customWidth="1"/>
    <col min="532" max="532" width="5.7109375" customWidth="1"/>
    <col min="533" max="533" width="16.42578125" customWidth="1"/>
    <col min="534" max="534" width="12.7109375" customWidth="1"/>
    <col min="535" max="535" width="14.7109375" customWidth="1"/>
    <col min="536" max="536" width="13.28515625" customWidth="1"/>
    <col min="537" max="537" width="0.85546875" customWidth="1"/>
    <col min="538" max="538" width="13.85546875" bestFit="1" customWidth="1"/>
    <col min="774" max="774" width="2.42578125" customWidth="1"/>
    <col min="775" max="775" width="3.28515625" customWidth="1"/>
    <col min="777" max="777" width="1.85546875" customWidth="1"/>
    <col min="778" max="780" width="12.7109375" customWidth="1"/>
    <col min="781" max="781" width="0.85546875" customWidth="1"/>
    <col min="782" max="782" width="1.5703125" customWidth="1"/>
    <col min="783" max="786" width="3.28515625" customWidth="1"/>
    <col min="787" max="787" width="4.7109375" customWidth="1"/>
    <col min="788" max="788" width="5.7109375" customWidth="1"/>
    <col min="789" max="789" width="16.42578125" customWidth="1"/>
    <col min="790" max="790" width="12.7109375" customWidth="1"/>
    <col min="791" max="791" width="14.7109375" customWidth="1"/>
    <col min="792" max="792" width="13.28515625" customWidth="1"/>
    <col min="793" max="793" width="0.85546875" customWidth="1"/>
    <col min="794" max="794" width="13.85546875" bestFit="1" customWidth="1"/>
    <col min="1030" max="1030" width="2.42578125" customWidth="1"/>
    <col min="1031" max="1031" width="3.28515625" customWidth="1"/>
    <col min="1033" max="1033" width="1.85546875" customWidth="1"/>
    <col min="1034" max="1036" width="12.7109375" customWidth="1"/>
    <col min="1037" max="1037" width="0.85546875" customWidth="1"/>
    <col min="1038" max="1038" width="1.5703125" customWidth="1"/>
    <col min="1039" max="1042" width="3.28515625" customWidth="1"/>
    <col min="1043" max="1043" width="4.7109375" customWidth="1"/>
    <col min="1044" max="1044" width="5.7109375" customWidth="1"/>
    <col min="1045" max="1045" width="16.42578125" customWidth="1"/>
    <col min="1046" max="1046" width="12.7109375" customWidth="1"/>
    <col min="1047" max="1047" width="14.7109375" customWidth="1"/>
    <col min="1048" max="1048" width="13.28515625" customWidth="1"/>
    <col min="1049" max="1049" width="0.85546875" customWidth="1"/>
    <col min="1050" max="1050" width="13.85546875" bestFit="1" customWidth="1"/>
    <col min="1286" max="1286" width="2.42578125" customWidth="1"/>
    <col min="1287" max="1287" width="3.28515625" customWidth="1"/>
    <col min="1289" max="1289" width="1.85546875" customWidth="1"/>
    <col min="1290" max="1292" width="12.7109375" customWidth="1"/>
    <col min="1293" max="1293" width="0.85546875" customWidth="1"/>
    <col min="1294" max="1294" width="1.5703125" customWidth="1"/>
    <col min="1295" max="1298" width="3.28515625" customWidth="1"/>
    <col min="1299" max="1299" width="4.7109375" customWidth="1"/>
    <col min="1300" max="1300" width="5.7109375" customWidth="1"/>
    <col min="1301" max="1301" width="16.42578125" customWidth="1"/>
    <col min="1302" max="1302" width="12.7109375" customWidth="1"/>
    <col min="1303" max="1303" width="14.7109375" customWidth="1"/>
    <col min="1304" max="1304" width="13.28515625" customWidth="1"/>
    <col min="1305" max="1305" width="0.85546875" customWidth="1"/>
    <col min="1306" max="1306" width="13.85546875" bestFit="1" customWidth="1"/>
    <col min="1542" max="1542" width="2.42578125" customWidth="1"/>
    <col min="1543" max="1543" width="3.28515625" customWidth="1"/>
    <col min="1545" max="1545" width="1.85546875" customWidth="1"/>
    <col min="1546" max="1548" width="12.7109375" customWidth="1"/>
    <col min="1549" max="1549" width="0.85546875" customWidth="1"/>
    <col min="1550" max="1550" width="1.5703125" customWidth="1"/>
    <col min="1551" max="1554" width="3.28515625" customWidth="1"/>
    <col min="1555" max="1555" width="4.7109375" customWidth="1"/>
    <col min="1556" max="1556" width="5.7109375" customWidth="1"/>
    <col min="1557" max="1557" width="16.42578125" customWidth="1"/>
    <col min="1558" max="1558" width="12.7109375" customWidth="1"/>
    <col min="1559" max="1559" width="14.7109375" customWidth="1"/>
    <col min="1560" max="1560" width="13.28515625" customWidth="1"/>
    <col min="1561" max="1561" width="0.85546875" customWidth="1"/>
    <col min="1562" max="1562" width="13.85546875" bestFit="1" customWidth="1"/>
    <col min="1798" max="1798" width="2.42578125" customWidth="1"/>
    <col min="1799" max="1799" width="3.28515625" customWidth="1"/>
    <col min="1801" max="1801" width="1.85546875" customWidth="1"/>
    <col min="1802" max="1804" width="12.7109375" customWidth="1"/>
    <col min="1805" max="1805" width="0.85546875" customWidth="1"/>
    <col min="1806" max="1806" width="1.5703125" customWidth="1"/>
    <col min="1807" max="1810" width="3.28515625" customWidth="1"/>
    <col min="1811" max="1811" width="4.7109375" customWidth="1"/>
    <col min="1812" max="1812" width="5.7109375" customWidth="1"/>
    <col min="1813" max="1813" width="16.42578125" customWidth="1"/>
    <col min="1814" max="1814" width="12.7109375" customWidth="1"/>
    <col min="1815" max="1815" width="14.7109375" customWidth="1"/>
    <col min="1816" max="1816" width="13.28515625" customWidth="1"/>
    <col min="1817" max="1817" width="0.85546875" customWidth="1"/>
    <col min="1818" max="1818" width="13.85546875" bestFit="1" customWidth="1"/>
    <col min="2054" max="2054" width="2.42578125" customWidth="1"/>
    <col min="2055" max="2055" width="3.28515625" customWidth="1"/>
    <col min="2057" max="2057" width="1.85546875" customWidth="1"/>
    <col min="2058" max="2060" width="12.7109375" customWidth="1"/>
    <col min="2061" max="2061" width="0.85546875" customWidth="1"/>
    <col min="2062" max="2062" width="1.5703125" customWidth="1"/>
    <col min="2063" max="2066" width="3.28515625" customWidth="1"/>
    <col min="2067" max="2067" width="4.7109375" customWidth="1"/>
    <col min="2068" max="2068" width="5.7109375" customWidth="1"/>
    <col min="2069" max="2069" width="16.42578125" customWidth="1"/>
    <col min="2070" max="2070" width="12.7109375" customWidth="1"/>
    <col min="2071" max="2071" width="14.7109375" customWidth="1"/>
    <col min="2072" max="2072" width="13.28515625" customWidth="1"/>
    <col min="2073" max="2073" width="0.85546875" customWidth="1"/>
    <col min="2074" max="2074" width="13.85546875" bestFit="1" customWidth="1"/>
    <col min="2310" max="2310" width="2.42578125" customWidth="1"/>
    <col min="2311" max="2311" width="3.28515625" customWidth="1"/>
    <col min="2313" max="2313" width="1.85546875" customWidth="1"/>
    <col min="2314" max="2316" width="12.7109375" customWidth="1"/>
    <col min="2317" max="2317" width="0.85546875" customWidth="1"/>
    <col min="2318" max="2318" width="1.5703125" customWidth="1"/>
    <col min="2319" max="2322" width="3.28515625" customWidth="1"/>
    <col min="2323" max="2323" width="4.7109375" customWidth="1"/>
    <col min="2324" max="2324" width="5.7109375" customWidth="1"/>
    <col min="2325" max="2325" width="16.42578125" customWidth="1"/>
    <col min="2326" max="2326" width="12.7109375" customWidth="1"/>
    <col min="2327" max="2327" width="14.7109375" customWidth="1"/>
    <col min="2328" max="2328" width="13.28515625" customWidth="1"/>
    <col min="2329" max="2329" width="0.85546875" customWidth="1"/>
    <col min="2330" max="2330" width="13.85546875" bestFit="1" customWidth="1"/>
    <col min="2566" max="2566" width="2.42578125" customWidth="1"/>
    <col min="2567" max="2567" width="3.28515625" customWidth="1"/>
    <col min="2569" max="2569" width="1.85546875" customWidth="1"/>
    <col min="2570" max="2572" width="12.7109375" customWidth="1"/>
    <col min="2573" max="2573" width="0.85546875" customWidth="1"/>
    <col min="2574" max="2574" width="1.5703125" customWidth="1"/>
    <col min="2575" max="2578" width="3.28515625" customWidth="1"/>
    <col min="2579" max="2579" width="4.7109375" customWidth="1"/>
    <col min="2580" max="2580" width="5.7109375" customWidth="1"/>
    <col min="2581" max="2581" width="16.42578125" customWidth="1"/>
    <col min="2582" max="2582" width="12.7109375" customWidth="1"/>
    <col min="2583" max="2583" width="14.7109375" customWidth="1"/>
    <col min="2584" max="2584" width="13.28515625" customWidth="1"/>
    <col min="2585" max="2585" width="0.85546875" customWidth="1"/>
    <col min="2586" max="2586" width="13.85546875" bestFit="1" customWidth="1"/>
    <col min="2822" max="2822" width="2.42578125" customWidth="1"/>
    <col min="2823" max="2823" width="3.28515625" customWidth="1"/>
    <col min="2825" max="2825" width="1.85546875" customWidth="1"/>
    <col min="2826" max="2828" width="12.7109375" customWidth="1"/>
    <col min="2829" max="2829" width="0.85546875" customWidth="1"/>
    <col min="2830" max="2830" width="1.5703125" customWidth="1"/>
    <col min="2831" max="2834" width="3.28515625" customWidth="1"/>
    <col min="2835" max="2835" width="4.7109375" customWidth="1"/>
    <col min="2836" max="2836" width="5.7109375" customWidth="1"/>
    <col min="2837" max="2837" width="16.42578125" customWidth="1"/>
    <col min="2838" max="2838" width="12.7109375" customWidth="1"/>
    <col min="2839" max="2839" width="14.7109375" customWidth="1"/>
    <col min="2840" max="2840" width="13.28515625" customWidth="1"/>
    <col min="2841" max="2841" width="0.85546875" customWidth="1"/>
    <col min="2842" max="2842" width="13.85546875" bestFit="1" customWidth="1"/>
    <col min="3078" max="3078" width="2.42578125" customWidth="1"/>
    <col min="3079" max="3079" width="3.28515625" customWidth="1"/>
    <col min="3081" max="3081" width="1.85546875" customWidth="1"/>
    <col min="3082" max="3084" width="12.7109375" customWidth="1"/>
    <col min="3085" max="3085" width="0.85546875" customWidth="1"/>
    <col min="3086" max="3086" width="1.5703125" customWidth="1"/>
    <col min="3087" max="3090" width="3.28515625" customWidth="1"/>
    <col min="3091" max="3091" width="4.7109375" customWidth="1"/>
    <col min="3092" max="3092" width="5.7109375" customWidth="1"/>
    <col min="3093" max="3093" width="16.42578125" customWidth="1"/>
    <col min="3094" max="3094" width="12.7109375" customWidth="1"/>
    <col min="3095" max="3095" width="14.7109375" customWidth="1"/>
    <col min="3096" max="3096" width="13.28515625" customWidth="1"/>
    <col min="3097" max="3097" width="0.85546875" customWidth="1"/>
    <col min="3098" max="3098" width="13.85546875" bestFit="1" customWidth="1"/>
    <col min="3334" max="3334" width="2.42578125" customWidth="1"/>
    <col min="3335" max="3335" width="3.28515625" customWidth="1"/>
    <col min="3337" max="3337" width="1.85546875" customWidth="1"/>
    <col min="3338" max="3340" width="12.7109375" customWidth="1"/>
    <col min="3341" max="3341" width="0.85546875" customWidth="1"/>
    <col min="3342" max="3342" width="1.5703125" customWidth="1"/>
    <col min="3343" max="3346" width="3.28515625" customWidth="1"/>
    <col min="3347" max="3347" width="4.7109375" customWidth="1"/>
    <col min="3348" max="3348" width="5.7109375" customWidth="1"/>
    <col min="3349" max="3349" width="16.42578125" customWidth="1"/>
    <col min="3350" max="3350" width="12.7109375" customWidth="1"/>
    <col min="3351" max="3351" width="14.7109375" customWidth="1"/>
    <col min="3352" max="3352" width="13.28515625" customWidth="1"/>
    <col min="3353" max="3353" width="0.85546875" customWidth="1"/>
    <col min="3354" max="3354" width="13.85546875" bestFit="1" customWidth="1"/>
    <col min="3590" max="3590" width="2.42578125" customWidth="1"/>
    <col min="3591" max="3591" width="3.28515625" customWidth="1"/>
    <col min="3593" max="3593" width="1.85546875" customWidth="1"/>
    <col min="3594" max="3596" width="12.7109375" customWidth="1"/>
    <col min="3597" max="3597" width="0.85546875" customWidth="1"/>
    <col min="3598" max="3598" width="1.5703125" customWidth="1"/>
    <col min="3599" max="3602" width="3.28515625" customWidth="1"/>
    <col min="3603" max="3603" width="4.7109375" customWidth="1"/>
    <col min="3604" max="3604" width="5.7109375" customWidth="1"/>
    <col min="3605" max="3605" width="16.42578125" customWidth="1"/>
    <col min="3606" max="3606" width="12.7109375" customWidth="1"/>
    <col min="3607" max="3607" width="14.7109375" customWidth="1"/>
    <col min="3608" max="3608" width="13.28515625" customWidth="1"/>
    <col min="3609" max="3609" width="0.85546875" customWidth="1"/>
    <col min="3610" max="3610" width="13.85546875" bestFit="1" customWidth="1"/>
    <col min="3846" max="3846" width="2.42578125" customWidth="1"/>
    <col min="3847" max="3847" width="3.28515625" customWidth="1"/>
    <col min="3849" max="3849" width="1.85546875" customWidth="1"/>
    <col min="3850" max="3852" width="12.7109375" customWidth="1"/>
    <col min="3853" max="3853" width="0.85546875" customWidth="1"/>
    <col min="3854" max="3854" width="1.5703125" customWidth="1"/>
    <col min="3855" max="3858" width="3.28515625" customWidth="1"/>
    <col min="3859" max="3859" width="4.7109375" customWidth="1"/>
    <col min="3860" max="3860" width="5.7109375" customWidth="1"/>
    <col min="3861" max="3861" width="16.42578125" customWidth="1"/>
    <col min="3862" max="3862" width="12.7109375" customWidth="1"/>
    <col min="3863" max="3863" width="14.7109375" customWidth="1"/>
    <col min="3864" max="3864" width="13.28515625" customWidth="1"/>
    <col min="3865" max="3865" width="0.85546875" customWidth="1"/>
    <col min="3866" max="3866" width="13.85546875" bestFit="1" customWidth="1"/>
    <col min="4102" max="4102" width="2.42578125" customWidth="1"/>
    <col min="4103" max="4103" width="3.28515625" customWidth="1"/>
    <col min="4105" max="4105" width="1.85546875" customWidth="1"/>
    <col min="4106" max="4108" width="12.7109375" customWidth="1"/>
    <col min="4109" max="4109" width="0.85546875" customWidth="1"/>
    <col min="4110" max="4110" width="1.5703125" customWidth="1"/>
    <col min="4111" max="4114" width="3.28515625" customWidth="1"/>
    <col min="4115" max="4115" width="4.7109375" customWidth="1"/>
    <col min="4116" max="4116" width="5.7109375" customWidth="1"/>
    <col min="4117" max="4117" width="16.42578125" customWidth="1"/>
    <col min="4118" max="4118" width="12.7109375" customWidth="1"/>
    <col min="4119" max="4119" width="14.7109375" customWidth="1"/>
    <col min="4120" max="4120" width="13.28515625" customWidth="1"/>
    <col min="4121" max="4121" width="0.85546875" customWidth="1"/>
    <col min="4122" max="4122" width="13.85546875" bestFit="1" customWidth="1"/>
    <col min="4358" max="4358" width="2.42578125" customWidth="1"/>
    <col min="4359" max="4359" width="3.28515625" customWidth="1"/>
    <col min="4361" max="4361" width="1.85546875" customWidth="1"/>
    <col min="4362" max="4364" width="12.7109375" customWidth="1"/>
    <col min="4365" max="4365" width="0.85546875" customWidth="1"/>
    <col min="4366" max="4366" width="1.5703125" customWidth="1"/>
    <col min="4367" max="4370" width="3.28515625" customWidth="1"/>
    <col min="4371" max="4371" width="4.7109375" customWidth="1"/>
    <col min="4372" max="4372" width="5.7109375" customWidth="1"/>
    <col min="4373" max="4373" width="16.42578125" customWidth="1"/>
    <col min="4374" max="4374" width="12.7109375" customWidth="1"/>
    <col min="4375" max="4375" width="14.7109375" customWidth="1"/>
    <col min="4376" max="4376" width="13.28515625" customWidth="1"/>
    <col min="4377" max="4377" width="0.85546875" customWidth="1"/>
    <col min="4378" max="4378" width="13.85546875" bestFit="1" customWidth="1"/>
    <col min="4614" max="4614" width="2.42578125" customWidth="1"/>
    <col min="4615" max="4615" width="3.28515625" customWidth="1"/>
    <col min="4617" max="4617" width="1.85546875" customWidth="1"/>
    <col min="4618" max="4620" width="12.7109375" customWidth="1"/>
    <col min="4621" max="4621" width="0.85546875" customWidth="1"/>
    <col min="4622" max="4622" width="1.5703125" customWidth="1"/>
    <col min="4623" max="4626" width="3.28515625" customWidth="1"/>
    <col min="4627" max="4627" width="4.7109375" customWidth="1"/>
    <col min="4628" max="4628" width="5.7109375" customWidth="1"/>
    <col min="4629" max="4629" width="16.42578125" customWidth="1"/>
    <col min="4630" max="4630" width="12.7109375" customWidth="1"/>
    <col min="4631" max="4631" width="14.7109375" customWidth="1"/>
    <col min="4632" max="4632" width="13.28515625" customWidth="1"/>
    <col min="4633" max="4633" width="0.85546875" customWidth="1"/>
    <col min="4634" max="4634" width="13.85546875" bestFit="1" customWidth="1"/>
    <col min="4870" max="4870" width="2.42578125" customWidth="1"/>
    <col min="4871" max="4871" width="3.28515625" customWidth="1"/>
    <col min="4873" max="4873" width="1.85546875" customWidth="1"/>
    <col min="4874" max="4876" width="12.7109375" customWidth="1"/>
    <col min="4877" max="4877" width="0.85546875" customWidth="1"/>
    <col min="4878" max="4878" width="1.5703125" customWidth="1"/>
    <col min="4879" max="4882" width="3.28515625" customWidth="1"/>
    <col min="4883" max="4883" width="4.7109375" customWidth="1"/>
    <col min="4884" max="4884" width="5.7109375" customWidth="1"/>
    <col min="4885" max="4885" width="16.42578125" customWidth="1"/>
    <col min="4886" max="4886" width="12.7109375" customWidth="1"/>
    <col min="4887" max="4887" width="14.7109375" customWidth="1"/>
    <col min="4888" max="4888" width="13.28515625" customWidth="1"/>
    <col min="4889" max="4889" width="0.85546875" customWidth="1"/>
    <col min="4890" max="4890" width="13.85546875" bestFit="1" customWidth="1"/>
    <col min="5126" max="5126" width="2.42578125" customWidth="1"/>
    <col min="5127" max="5127" width="3.28515625" customWidth="1"/>
    <col min="5129" max="5129" width="1.85546875" customWidth="1"/>
    <col min="5130" max="5132" width="12.7109375" customWidth="1"/>
    <col min="5133" max="5133" width="0.85546875" customWidth="1"/>
    <col min="5134" max="5134" width="1.5703125" customWidth="1"/>
    <col min="5135" max="5138" width="3.28515625" customWidth="1"/>
    <col min="5139" max="5139" width="4.7109375" customWidth="1"/>
    <col min="5140" max="5140" width="5.7109375" customWidth="1"/>
    <col min="5141" max="5141" width="16.42578125" customWidth="1"/>
    <col min="5142" max="5142" width="12.7109375" customWidth="1"/>
    <col min="5143" max="5143" width="14.7109375" customWidth="1"/>
    <col min="5144" max="5144" width="13.28515625" customWidth="1"/>
    <col min="5145" max="5145" width="0.85546875" customWidth="1"/>
    <col min="5146" max="5146" width="13.85546875" bestFit="1" customWidth="1"/>
    <col min="5382" max="5382" width="2.42578125" customWidth="1"/>
    <col min="5383" max="5383" width="3.28515625" customWidth="1"/>
    <col min="5385" max="5385" width="1.85546875" customWidth="1"/>
    <col min="5386" max="5388" width="12.7109375" customWidth="1"/>
    <col min="5389" max="5389" width="0.85546875" customWidth="1"/>
    <col min="5390" max="5390" width="1.5703125" customWidth="1"/>
    <col min="5391" max="5394" width="3.28515625" customWidth="1"/>
    <col min="5395" max="5395" width="4.7109375" customWidth="1"/>
    <col min="5396" max="5396" width="5.7109375" customWidth="1"/>
    <col min="5397" max="5397" width="16.42578125" customWidth="1"/>
    <col min="5398" max="5398" width="12.7109375" customWidth="1"/>
    <col min="5399" max="5399" width="14.7109375" customWidth="1"/>
    <col min="5400" max="5400" width="13.28515625" customWidth="1"/>
    <col min="5401" max="5401" width="0.85546875" customWidth="1"/>
    <col min="5402" max="5402" width="13.85546875" bestFit="1" customWidth="1"/>
    <col min="5638" max="5638" width="2.42578125" customWidth="1"/>
    <col min="5639" max="5639" width="3.28515625" customWidth="1"/>
    <col min="5641" max="5641" width="1.85546875" customWidth="1"/>
    <col min="5642" max="5644" width="12.7109375" customWidth="1"/>
    <col min="5645" max="5645" width="0.85546875" customWidth="1"/>
    <col min="5646" max="5646" width="1.5703125" customWidth="1"/>
    <col min="5647" max="5650" width="3.28515625" customWidth="1"/>
    <col min="5651" max="5651" width="4.7109375" customWidth="1"/>
    <col min="5652" max="5652" width="5.7109375" customWidth="1"/>
    <col min="5653" max="5653" width="16.42578125" customWidth="1"/>
    <col min="5654" max="5654" width="12.7109375" customWidth="1"/>
    <col min="5655" max="5655" width="14.7109375" customWidth="1"/>
    <col min="5656" max="5656" width="13.28515625" customWidth="1"/>
    <col min="5657" max="5657" width="0.85546875" customWidth="1"/>
    <col min="5658" max="5658" width="13.85546875" bestFit="1" customWidth="1"/>
    <col min="5894" max="5894" width="2.42578125" customWidth="1"/>
    <col min="5895" max="5895" width="3.28515625" customWidth="1"/>
    <col min="5897" max="5897" width="1.85546875" customWidth="1"/>
    <col min="5898" max="5900" width="12.7109375" customWidth="1"/>
    <col min="5901" max="5901" width="0.85546875" customWidth="1"/>
    <col min="5902" max="5902" width="1.5703125" customWidth="1"/>
    <col min="5903" max="5906" width="3.28515625" customWidth="1"/>
    <col min="5907" max="5907" width="4.7109375" customWidth="1"/>
    <col min="5908" max="5908" width="5.7109375" customWidth="1"/>
    <col min="5909" max="5909" width="16.42578125" customWidth="1"/>
    <col min="5910" max="5910" width="12.7109375" customWidth="1"/>
    <col min="5911" max="5911" width="14.7109375" customWidth="1"/>
    <col min="5912" max="5912" width="13.28515625" customWidth="1"/>
    <col min="5913" max="5913" width="0.85546875" customWidth="1"/>
    <col min="5914" max="5914" width="13.85546875" bestFit="1" customWidth="1"/>
    <col min="6150" max="6150" width="2.42578125" customWidth="1"/>
    <col min="6151" max="6151" width="3.28515625" customWidth="1"/>
    <col min="6153" max="6153" width="1.85546875" customWidth="1"/>
    <col min="6154" max="6156" width="12.7109375" customWidth="1"/>
    <col min="6157" max="6157" width="0.85546875" customWidth="1"/>
    <col min="6158" max="6158" width="1.5703125" customWidth="1"/>
    <col min="6159" max="6162" width="3.28515625" customWidth="1"/>
    <col min="6163" max="6163" width="4.7109375" customWidth="1"/>
    <col min="6164" max="6164" width="5.7109375" customWidth="1"/>
    <col min="6165" max="6165" width="16.42578125" customWidth="1"/>
    <col min="6166" max="6166" width="12.7109375" customWidth="1"/>
    <col min="6167" max="6167" width="14.7109375" customWidth="1"/>
    <col min="6168" max="6168" width="13.28515625" customWidth="1"/>
    <col min="6169" max="6169" width="0.85546875" customWidth="1"/>
    <col min="6170" max="6170" width="13.85546875" bestFit="1" customWidth="1"/>
    <col min="6406" max="6406" width="2.42578125" customWidth="1"/>
    <col min="6407" max="6407" width="3.28515625" customWidth="1"/>
    <col min="6409" max="6409" width="1.85546875" customWidth="1"/>
    <col min="6410" max="6412" width="12.7109375" customWidth="1"/>
    <col min="6413" max="6413" width="0.85546875" customWidth="1"/>
    <col min="6414" max="6414" width="1.5703125" customWidth="1"/>
    <col min="6415" max="6418" width="3.28515625" customWidth="1"/>
    <col min="6419" max="6419" width="4.7109375" customWidth="1"/>
    <col min="6420" max="6420" width="5.7109375" customWidth="1"/>
    <col min="6421" max="6421" width="16.42578125" customWidth="1"/>
    <col min="6422" max="6422" width="12.7109375" customWidth="1"/>
    <col min="6423" max="6423" width="14.7109375" customWidth="1"/>
    <col min="6424" max="6424" width="13.28515625" customWidth="1"/>
    <col min="6425" max="6425" width="0.85546875" customWidth="1"/>
    <col min="6426" max="6426" width="13.85546875" bestFit="1" customWidth="1"/>
    <col min="6662" max="6662" width="2.42578125" customWidth="1"/>
    <col min="6663" max="6663" width="3.28515625" customWidth="1"/>
    <col min="6665" max="6665" width="1.85546875" customWidth="1"/>
    <col min="6666" max="6668" width="12.7109375" customWidth="1"/>
    <col min="6669" max="6669" width="0.85546875" customWidth="1"/>
    <col min="6670" max="6670" width="1.5703125" customWidth="1"/>
    <col min="6671" max="6674" width="3.28515625" customWidth="1"/>
    <col min="6675" max="6675" width="4.7109375" customWidth="1"/>
    <col min="6676" max="6676" width="5.7109375" customWidth="1"/>
    <col min="6677" max="6677" width="16.42578125" customWidth="1"/>
    <col min="6678" max="6678" width="12.7109375" customWidth="1"/>
    <col min="6679" max="6679" width="14.7109375" customWidth="1"/>
    <col min="6680" max="6680" width="13.28515625" customWidth="1"/>
    <col min="6681" max="6681" width="0.85546875" customWidth="1"/>
    <col min="6682" max="6682" width="13.85546875" bestFit="1" customWidth="1"/>
    <col min="6918" max="6918" width="2.42578125" customWidth="1"/>
    <col min="6919" max="6919" width="3.28515625" customWidth="1"/>
    <col min="6921" max="6921" width="1.85546875" customWidth="1"/>
    <col min="6922" max="6924" width="12.7109375" customWidth="1"/>
    <col min="6925" max="6925" width="0.85546875" customWidth="1"/>
    <col min="6926" max="6926" width="1.5703125" customWidth="1"/>
    <col min="6927" max="6930" width="3.28515625" customWidth="1"/>
    <col min="6931" max="6931" width="4.7109375" customWidth="1"/>
    <col min="6932" max="6932" width="5.7109375" customWidth="1"/>
    <col min="6933" max="6933" width="16.42578125" customWidth="1"/>
    <col min="6934" max="6934" width="12.7109375" customWidth="1"/>
    <col min="6935" max="6935" width="14.7109375" customWidth="1"/>
    <col min="6936" max="6936" width="13.28515625" customWidth="1"/>
    <col min="6937" max="6937" width="0.85546875" customWidth="1"/>
    <col min="6938" max="6938" width="13.85546875" bestFit="1" customWidth="1"/>
    <col min="7174" max="7174" width="2.42578125" customWidth="1"/>
    <col min="7175" max="7175" width="3.28515625" customWidth="1"/>
    <col min="7177" max="7177" width="1.85546875" customWidth="1"/>
    <col min="7178" max="7180" width="12.7109375" customWidth="1"/>
    <col min="7181" max="7181" width="0.85546875" customWidth="1"/>
    <col min="7182" max="7182" width="1.5703125" customWidth="1"/>
    <col min="7183" max="7186" width="3.28515625" customWidth="1"/>
    <col min="7187" max="7187" width="4.7109375" customWidth="1"/>
    <col min="7188" max="7188" width="5.7109375" customWidth="1"/>
    <col min="7189" max="7189" width="16.42578125" customWidth="1"/>
    <col min="7190" max="7190" width="12.7109375" customWidth="1"/>
    <col min="7191" max="7191" width="14.7109375" customWidth="1"/>
    <col min="7192" max="7192" width="13.28515625" customWidth="1"/>
    <col min="7193" max="7193" width="0.85546875" customWidth="1"/>
    <col min="7194" max="7194" width="13.85546875" bestFit="1" customWidth="1"/>
    <col min="7430" max="7430" width="2.42578125" customWidth="1"/>
    <col min="7431" max="7431" width="3.28515625" customWidth="1"/>
    <col min="7433" max="7433" width="1.85546875" customWidth="1"/>
    <col min="7434" max="7436" width="12.7109375" customWidth="1"/>
    <col min="7437" max="7437" width="0.85546875" customWidth="1"/>
    <col min="7438" max="7438" width="1.5703125" customWidth="1"/>
    <col min="7439" max="7442" width="3.28515625" customWidth="1"/>
    <col min="7443" max="7443" width="4.7109375" customWidth="1"/>
    <col min="7444" max="7444" width="5.7109375" customWidth="1"/>
    <col min="7445" max="7445" width="16.42578125" customWidth="1"/>
    <col min="7446" max="7446" width="12.7109375" customWidth="1"/>
    <col min="7447" max="7447" width="14.7109375" customWidth="1"/>
    <col min="7448" max="7448" width="13.28515625" customWidth="1"/>
    <col min="7449" max="7449" width="0.85546875" customWidth="1"/>
    <col min="7450" max="7450" width="13.85546875" bestFit="1" customWidth="1"/>
    <col min="7686" max="7686" width="2.42578125" customWidth="1"/>
    <col min="7687" max="7687" width="3.28515625" customWidth="1"/>
    <col min="7689" max="7689" width="1.85546875" customWidth="1"/>
    <col min="7690" max="7692" width="12.7109375" customWidth="1"/>
    <col min="7693" max="7693" width="0.85546875" customWidth="1"/>
    <col min="7694" max="7694" width="1.5703125" customWidth="1"/>
    <col min="7695" max="7698" width="3.28515625" customWidth="1"/>
    <col min="7699" max="7699" width="4.7109375" customWidth="1"/>
    <col min="7700" max="7700" width="5.7109375" customWidth="1"/>
    <col min="7701" max="7701" width="16.42578125" customWidth="1"/>
    <col min="7702" max="7702" width="12.7109375" customWidth="1"/>
    <col min="7703" max="7703" width="14.7109375" customWidth="1"/>
    <col min="7704" max="7704" width="13.28515625" customWidth="1"/>
    <col min="7705" max="7705" width="0.85546875" customWidth="1"/>
    <col min="7706" max="7706" width="13.85546875" bestFit="1" customWidth="1"/>
    <col min="7942" max="7942" width="2.42578125" customWidth="1"/>
    <col min="7943" max="7943" width="3.28515625" customWidth="1"/>
    <col min="7945" max="7945" width="1.85546875" customWidth="1"/>
    <col min="7946" max="7948" width="12.7109375" customWidth="1"/>
    <col min="7949" max="7949" width="0.85546875" customWidth="1"/>
    <col min="7950" max="7950" width="1.5703125" customWidth="1"/>
    <col min="7951" max="7954" width="3.28515625" customWidth="1"/>
    <col min="7955" max="7955" width="4.7109375" customWidth="1"/>
    <col min="7956" max="7956" width="5.7109375" customWidth="1"/>
    <col min="7957" max="7957" width="16.42578125" customWidth="1"/>
    <col min="7958" max="7958" width="12.7109375" customWidth="1"/>
    <col min="7959" max="7959" width="14.7109375" customWidth="1"/>
    <col min="7960" max="7960" width="13.28515625" customWidth="1"/>
    <col min="7961" max="7961" width="0.85546875" customWidth="1"/>
    <col min="7962" max="7962" width="13.85546875" bestFit="1" customWidth="1"/>
    <col min="8198" max="8198" width="2.42578125" customWidth="1"/>
    <col min="8199" max="8199" width="3.28515625" customWidth="1"/>
    <col min="8201" max="8201" width="1.85546875" customWidth="1"/>
    <col min="8202" max="8204" width="12.7109375" customWidth="1"/>
    <col min="8205" max="8205" width="0.85546875" customWidth="1"/>
    <col min="8206" max="8206" width="1.5703125" customWidth="1"/>
    <col min="8207" max="8210" width="3.28515625" customWidth="1"/>
    <col min="8211" max="8211" width="4.7109375" customWidth="1"/>
    <col min="8212" max="8212" width="5.7109375" customWidth="1"/>
    <col min="8213" max="8213" width="16.42578125" customWidth="1"/>
    <col min="8214" max="8214" width="12.7109375" customWidth="1"/>
    <col min="8215" max="8215" width="14.7109375" customWidth="1"/>
    <col min="8216" max="8216" width="13.28515625" customWidth="1"/>
    <col min="8217" max="8217" width="0.85546875" customWidth="1"/>
    <col min="8218" max="8218" width="13.85546875" bestFit="1" customWidth="1"/>
    <col min="8454" max="8454" width="2.42578125" customWidth="1"/>
    <col min="8455" max="8455" width="3.28515625" customWidth="1"/>
    <col min="8457" max="8457" width="1.85546875" customWidth="1"/>
    <col min="8458" max="8460" width="12.7109375" customWidth="1"/>
    <col min="8461" max="8461" width="0.85546875" customWidth="1"/>
    <col min="8462" max="8462" width="1.5703125" customWidth="1"/>
    <col min="8463" max="8466" width="3.28515625" customWidth="1"/>
    <col min="8467" max="8467" width="4.7109375" customWidth="1"/>
    <col min="8468" max="8468" width="5.7109375" customWidth="1"/>
    <col min="8469" max="8469" width="16.42578125" customWidth="1"/>
    <col min="8470" max="8470" width="12.7109375" customWidth="1"/>
    <col min="8471" max="8471" width="14.7109375" customWidth="1"/>
    <col min="8472" max="8472" width="13.28515625" customWidth="1"/>
    <col min="8473" max="8473" width="0.85546875" customWidth="1"/>
    <col min="8474" max="8474" width="13.85546875" bestFit="1" customWidth="1"/>
    <col min="8710" max="8710" width="2.42578125" customWidth="1"/>
    <col min="8711" max="8711" width="3.28515625" customWidth="1"/>
    <col min="8713" max="8713" width="1.85546875" customWidth="1"/>
    <col min="8714" max="8716" width="12.7109375" customWidth="1"/>
    <col min="8717" max="8717" width="0.85546875" customWidth="1"/>
    <col min="8718" max="8718" width="1.5703125" customWidth="1"/>
    <col min="8719" max="8722" width="3.28515625" customWidth="1"/>
    <col min="8723" max="8723" width="4.7109375" customWidth="1"/>
    <col min="8724" max="8724" width="5.7109375" customWidth="1"/>
    <col min="8725" max="8725" width="16.42578125" customWidth="1"/>
    <col min="8726" max="8726" width="12.7109375" customWidth="1"/>
    <col min="8727" max="8727" width="14.7109375" customWidth="1"/>
    <col min="8728" max="8728" width="13.28515625" customWidth="1"/>
    <col min="8729" max="8729" width="0.85546875" customWidth="1"/>
    <col min="8730" max="8730" width="13.85546875" bestFit="1" customWidth="1"/>
    <col min="8966" max="8966" width="2.42578125" customWidth="1"/>
    <col min="8967" max="8967" width="3.28515625" customWidth="1"/>
    <col min="8969" max="8969" width="1.85546875" customWidth="1"/>
    <col min="8970" max="8972" width="12.7109375" customWidth="1"/>
    <col min="8973" max="8973" width="0.85546875" customWidth="1"/>
    <col min="8974" max="8974" width="1.5703125" customWidth="1"/>
    <col min="8975" max="8978" width="3.28515625" customWidth="1"/>
    <col min="8979" max="8979" width="4.7109375" customWidth="1"/>
    <col min="8980" max="8980" width="5.7109375" customWidth="1"/>
    <col min="8981" max="8981" width="16.42578125" customWidth="1"/>
    <col min="8982" max="8982" width="12.7109375" customWidth="1"/>
    <col min="8983" max="8983" width="14.7109375" customWidth="1"/>
    <col min="8984" max="8984" width="13.28515625" customWidth="1"/>
    <col min="8985" max="8985" width="0.85546875" customWidth="1"/>
    <col min="8986" max="8986" width="13.85546875" bestFit="1" customWidth="1"/>
    <col min="9222" max="9222" width="2.42578125" customWidth="1"/>
    <col min="9223" max="9223" width="3.28515625" customWidth="1"/>
    <col min="9225" max="9225" width="1.85546875" customWidth="1"/>
    <col min="9226" max="9228" width="12.7109375" customWidth="1"/>
    <col min="9229" max="9229" width="0.85546875" customWidth="1"/>
    <col min="9230" max="9230" width="1.5703125" customWidth="1"/>
    <col min="9231" max="9234" width="3.28515625" customWidth="1"/>
    <col min="9235" max="9235" width="4.7109375" customWidth="1"/>
    <col min="9236" max="9236" width="5.7109375" customWidth="1"/>
    <col min="9237" max="9237" width="16.42578125" customWidth="1"/>
    <col min="9238" max="9238" width="12.7109375" customWidth="1"/>
    <col min="9239" max="9239" width="14.7109375" customWidth="1"/>
    <col min="9240" max="9240" width="13.28515625" customWidth="1"/>
    <col min="9241" max="9241" width="0.85546875" customWidth="1"/>
    <col min="9242" max="9242" width="13.85546875" bestFit="1" customWidth="1"/>
    <col min="9478" max="9478" width="2.42578125" customWidth="1"/>
    <col min="9479" max="9479" width="3.28515625" customWidth="1"/>
    <col min="9481" max="9481" width="1.85546875" customWidth="1"/>
    <col min="9482" max="9484" width="12.7109375" customWidth="1"/>
    <col min="9485" max="9485" width="0.85546875" customWidth="1"/>
    <col min="9486" max="9486" width="1.5703125" customWidth="1"/>
    <col min="9487" max="9490" width="3.28515625" customWidth="1"/>
    <col min="9491" max="9491" width="4.7109375" customWidth="1"/>
    <col min="9492" max="9492" width="5.7109375" customWidth="1"/>
    <col min="9493" max="9493" width="16.42578125" customWidth="1"/>
    <col min="9494" max="9494" width="12.7109375" customWidth="1"/>
    <col min="9495" max="9495" width="14.7109375" customWidth="1"/>
    <col min="9496" max="9496" width="13.28515625" customWidth="1"/>
    <col min="9497" max="9497" width="0.85546875" customWidth="1"/>
    <col min="9498" max="9498" width="13.85546875" bestFit="1" customWidth="1"/>
    <col min="9734" max="9734" width="2.42578125" customWidth="1"/>
    <col min="9735" max="9735" width="3.28515625" customWidth="1"/>
    <col min="9737" max="9737" width="1.85546875" customWidth="1"/>
    <col min="9738" max="9740" width="12.7109375" customWidth="1"/>
    <col min="9741" max="9741" width="0.85546875" customWidth="1"/>
    <col min="9742" max="9742" width="1.5703125" customWidth="1"/>
    <col min="9743" max="9746" width="3.28515625" customWidth="1"/>
    <col min="9747" max="9747" width="4.7109375" customWidth="1"/>
    <col min="9748" max="9748" width="5.7109375" customWidth="1"/>
    <col min="9749" max="9749" width="16.42578125" customWidth="1"/>
    <col min="9750" max="9750" width="12.7109375" customWidth="1"/>
    <col min="9751" max="9751" width="14.7109375" customWidth="1"/>
    <col min="9752" max="9752" width="13.28515625" customWidth="1"/>
    <col min="9753" max="9753" width="0.85546875" customWidth="1"/>
    <col min="9754" max="9754" width="13.85546875" bestFit="1" customWidth="1"/>
    <col min="9990" max="9990" width="2.42578125" customWidth="1"/>
    <col min="9991" max="9991" width="3.28515625" customWidth="1"/>
    <col min="9993" max="9993" width="1.85546875" customWidth="1"/>
    <col min="9994" max="9996" width="12.7109375" customWidth="1"/>
    <col min="9997" max="9997" width="0.85546875" customWidth="1"/>
    <col min="9998" max="9998" width="1.5703125" customWidth="1"/>
    <col min="9999" max="10002" width="3.28515625" customWidth="1"/>
    <col min="10003" max="10003" width="4.7109375" customWidth="1"/>
    <col min="10004" max="10004" width="5.7109375" customWidth="1"/>
    <col min="10005" max="10005" width="16.42578125" customWidth="1"/>
    <col min="10006" max="10006" width="12.7109375" customWidth="1"/>
    <col min="10007" max="10007" width="14.7109375" customWidth="1"/>
    <col min="10008" max="10008" width="13.28515625" customWidth="1"/>
    <col min="10009" max="10009" width="0.85546875" customWidth="1"/>
    <col min="10010" max="10010" width="13.85546875" bestFit="1" customWidth="1"/>
    <col min="10246" max="10246" width="2.42578125" customWidth="1"/>
    <col min="10247" max="10247" width="3.28515625" customWidth="1"/>
    <col min="10249" max="10249" width="1.85546875" customWidth="1"/>
    <col min="10250" max="10252" width="12.7109375" customWidth="1"/>
    <col min="10253" max="10253" width="0.85546875" customWidth="1"/>
    <col min="10254" max="10254" width="1.5703125" customWidth="1"/>
    <col min="10255" max="10258" width="3.28515625" customWidth="1"/>
    <col min="10259" max="10259" width="4.7109375" customWidth="1"/>
    <col min="10260" max="10260" width="5.7109375" customWidth="1"/>
    <col min="10261" max="10261" width="16.42578125" customWidth="1"/>
    <col min="10262" max="10262" width="12.7109375" customWidth="1"/>
    <col min="10263" max="10263" width="14.7109375" customWidth="1"/>
    <col min="10264" max="10264" width="13.28515625" customWidth="1"/>
    <col min="10265" max="10265" width="0.85546875" customWidth="1"/>
    <col min="10266" max="10266" width="13.85546875" bestFit="1" customWidth="1"/>
    <col min="10502" max="10502" width="2.42578125" customWidth="1"/>
    <col min="10503" max="10503" width="3.28515625" customWidth="1"/>
    <col min="10505" max="10505" width="1.85546875" customWidth="1"/>
    <col min="10506" max="10508" width="12.7109375" customWidth="1"/>
    <col min="10509" max="10509" width="0.85546875" customWidth="1"/>
    <col min="10510" max="10510" width="1.5703125" customWidth="1"/>
    <col min="10511" max="10514" width="3.28515625" customWidth="1"/>
    <col min="10515" max="10515" width="4.7109375" customWidth="1"/>
    <col min="10516" max="10516" width="5.7109375" customWidth="1"/>
    <col min="10517" max="10517" width="16.42578125" customWidth="1"/>
    <col min="10518" max="10518" width="12.7109375" customWidth="1"/>
    <col min="10519" max="10519" width="14.7109375" customWidth="1"/>
    <col min="10520" max="10520" width="13.28515625" customWidth="1"/>
    <col min="10521" max="10521" width="0.85546875" customWidth="1"/>
    <col min="10522" max="10522" width="13.85546875" bestFit="1" customWidth="1"/>
    <col min="10758" max="10758" width="2.42578125" customWidth="1"/>
    <col min="10759" max="10759" width="3.28515625" customWidth="1"/>
    <col min="10761" max="10761" width="1.85546875" customWidth="1"/>
    <col min="10762" max="10764" width="12.7109375" customWidth="1"/>
    <col min="10765" max="10765" width="0.85546875" customWidth="1"/>
    <col min="10766" max="10766" width="1.5703125" customWidth="1"/>
    <col min="10767" max="10770" width="3.28515625" customWidth="1"/>
    <col min="10771" max="10771" width="4.7109375" customWidth="1"/>
    <col min="10772" max="10772" width="5.7109375" customWidth="1"/>
    <col min="10773" max="10773" width="16.42578125" customWidth="1"/>
    <col min="10774" max="10774" width="12.7109375" customWidth="1"/>
    <col min="10775" max="10775" width="14.7109375" customWidth="1"/>
    <col min="10776" max="10776" width="13.28515625" customWidth="1"/>
    <col min="10777" max="10777" width="0.85546875" customWidth="1"/>
    <col min="10778" max="10778" width="13.85546875" bestFit="1" customWidth="1"/>
    <col min="11014" max="11014" width="2.42578125" customWidth="1"/>
    <col min="11015" max="11015" width="3.28515625" customWidth="1"/>
    <col min="11017" max="11017" width="1.85546875" customWidth="1"/>
    <col min="11018" max="11020" width="12.7109375" customWidth="1"/>
    <col min="11021" max="11021" width="0.85546875" customWidth="1"/>
    <col min="11022" max="11022" width="1.5703125" customWidth="1"/>
    <col min="11023" max="11026" width="3.28515625" customWidth="1"/>
    <col min="11027" max="11027" width="4.7109375" customWidth="1"/>
    <col min="11028" max="11028" width="5.7109375" customWidth="1"/>
    <col min="11029" max="11029" width="16.42578125" customWidth="1"/>
    <col min="11030" max="11030" width="12.7109375" customWidth="1"/>
    <col min="11031" max="11031" width="14.7109375" customWidth="1"/>
    <col min="11032" max="11032" width="13.28515625" customWidth="1"/>
    <col min="11033" max="11033" width="0.85546875" customWidth="1"/>
    <col min="11034" max="11034" width="13.85546875" bestFit="1" customWidth="1"/>
    <col min="11270" max="11270" width="2.42578125" customWidth="1"/>
    <col min="11271" max="11271" width="3.28515625" customWidth="1"/>
    <col min="11273" max="11273" width="1.85546875" customWidth="1"/>
    <col min="11274" max="11276" width="12.7109375" customWidth="1"/>
    <col min="11277" max="11277" width="0.85546875" customWidth="1"/>
    <col min="11278" max="11278" width="1.5703125" customWidth="1"/>
    <col min="11279" max="11282" width="3.28515625" customWidth="1"/>
    <col min="11283" max="11283" width="4.7109375" customWidth="1"/>
    <col min="11284" max="11284" width="5.7109375" customWidth="1"/>
    <col min="11285" max="11285" width="16.42578125" customWidth="1"/>
    <col min="11286" max="11286" width="12.7109375" customWidth="1"/>
    <col min="11287" max="11287" width="14.7109375" customWidth="1"/>
    <col min="11288" max="11288" width="13.28515625" customWidth="1"/>
    <col min="11289" max="11289" width="0.85546875" customWidth="1"/>
    <col min="11290" max="11290" width="13.85546875" bestFit="1" customWidth="1"/>
    <col min="11526" max="11526" width="2.42578125" customWidth="1"/>
    <col min="11527" max="11527" width="3.28515625" customWidth="1"/>
    <col min="11529" max="11529" width="1.85546875" customWidth="1"/>
    <col min="11530" max="11532" width="12.7109375" customWidth="1"/>
    <col min="11533" max="11533" width="0.85546875" customWidth="1"/>
    <col min="11534" max="11534" width="1.5703125" customWidth="1"/>
    <col min="11535" max="11538" width="3.28515625" customWidth="1"/>
    <col min="11539" max="11539" width="4.7109375" customWidth="1"/>
    <col min="11540" max="11540" width="5.7109375" customWidth="1"/>
    <col min="11541" max="11541" width="16.42578125" customWidth="1"/>
    <col min="11542" max="11542" width="12.7109375" customWidth="1"/>
    <col min="11543" max="11543" width="14.7109375" customWidth="1"/>
    <col min="11544" max="11544" width="13.28515625" customWidth="1"/>
    <col min="11545" max="11545" width="0.85546875" customWidth="1"/>
    <col min="11546" max="11546" width="13.85546875" bestFit="1" customWidth="1"/>
    <col min="11782" max="11782" width="2.42578125" customWidth="1"/>
    <col min="11783" max="11783" width="3.28515625" customWidth="1"/>
    <col min="11785" max="11785" width="1.85546875" customWidth="1"/>
    <col min="11786" max="11788" width="12.7109375" customWidth="1"/>
    <col min="11789" max="11789" width="0.85546875" customWidth="1"/>
    <col min="11790" max="11790" width="1.5703125" customWidth="1"/>
    <col min="11791" max="11794" width="3.28515625" customWidth="1"/>
    <col min="11795" max="11795" width="4.7109375" customWidth="1"/>
    <col min="11796" max="11796" width="5.7109375" customWidth="1"/>
    <col min="11797" max="11797" width="16.42578125" customWidth="1"/>
    <col min="11798" max="11798" width="12.7109375" customWidth="1"/>
    <col min="11799" max="11799" width="14.7109375" customWidth="1"/>
    <col min="11800" max="11800" width="13.28515625" customWidth="1"/>
    <col min="11801" max="11801" width="0.85546875" customWidth="1"/>
    <col min="11802" max="11802" width="13.85546875" bestFit="1" customWidth="1"/>
    <col min="12038" max="12038" width="2.42578125" customWidth="1"/>
    <col min="12039" max="12039" width="3.28515625" customWidth="1"/>
    <col min="12041" max="12041" width="1.85546875" customWidth="1"/>
    <col min="12042" max="12044" width="12.7109375" customWidth="1"/>
    <col min="12045" max="12045" width="0.85546875" customWidth="1"/>
    <col min="12046" max="12046" width="1.5703125" customWidth="1"/>
    <col min="12047" max="12050" width="3.28515625" customWidth="1"/>
    <col min="12051" max="12051" width="4.7109375" customWidth="1"/>
    <col min="12052" max="12052" width="5.7109375" customWidth="1"/>
    <col min="12053" max="12053" width="16.42578125" customWidth="1"/>
    <col min="12054" max="12054" width="12.7109375" customWidth="1"/>
    <col min="12055" max="12055" width="14.7109375" customWidth="1"/>
    <col min="12056" max="12056" width="13.28515625" customWidth="1"/>
    <col min="12057" max="12057" width="0.85546875" customWidth="1"/>
    <col min="12058" max="12058" width="13.85546875" bestFit="1" customWidth="1"/>
    <col min="12294" max="12294" width="2.42578125" customWidth="1"/>
    <col min="12295" max="12295" width="3.28515625" customWidth="1"/>
    <col min="12297" max="12297" width="1.85546875" customWidth="1"/>
    <col min="12298" max="12300" width="12.7109375" customWidth="1"/>
    <col min="12301" max="12301" width="0.85546875" customWidth="1"/>
    <col min="12302" max="12302" width="1.5703125" customWidth="1"/>
    <col min="12303" max="12306" width="3.28515625" customWidth="1"/>
    <col min="12307" max="12307" width="4.7109375" customWidth="1"/>
    <col min="12308" max="12308" width="5.7109375" customWidth="1"/>
    <col min="12309" max="12309" width="16.42578125" customWidth="1"/>
    <col min="12310" max="12310" width="12.7109375" customWidth="1"/>
    <col min="12311" max="12311" width="14.7109375" customWidth="1"/>
    <col min="12312" max="12312" width="13.28515625" customWidth="1"/>
    <col min="12313" max="12313" width="0.85546875" customWidth="1"/>
    <col min="12314" max="12314" width="13.85546875" bestFit="1" customWidth="1"/>
    <col min="12550" max="12550" width="2.42578125" customWidth="1"/>
    <col min="12551" max="12551" width="3.28515625" customWidth="1"/>
    <col min="12553" max="12553" width="1.85546875" customWidth="1"/>
    <col min="12554" max="12556" width="12.7109375" customWidth="1"/>
    <col min="12557" max="12557" width="0.85546875" customWidth="1"/>
    <col min="12558" max="12558" width="1.5703125" customWidth="1"/>
    <col min="12559" max="12562" width="3.28515625" customWidth="1"/>
    <col min="12563" max="12563" width="4.7109375" customWidth="1"/>
    <col min="12564" max="12564" width="5.7109375" customWidth="1"/>
    <col min="12565" max="12565" width="16.42578125" customWidth="1"/>
    <col min="12566" max="12566" width="12.7109375" customWidth="1"/>
    <col min="12567" max="12567" width="14.7109375" customWidth="1"/>
    <col min="12568" max="12568" width="13.28515625" customWidth="1"/>
    <col min="12569" max="12569" width="0.85546875" customWidth="1"/>
    <col min="12570" max="12570" width="13.85546875" bestFit="1" customWidth="1"/>
    <col min="12806" max="12806" width="2.42578125" customWidth="1"/>
    <col min="12807" max="12807" width="3.28515625" customWidth="1"/>
    <col min="12809" max="12809" width="1.85546875" customWidth="1"/>
    <col min="12810" max="12812" width="12.7109375" customWidth="1"/>
    <col min="12813" max="12813" width="0.85546875" customWidth="1"/>
    <col min="12814" max="12814" width="1.5703125" customWidth="1"/>
    <col min="12815" max="12818" width="3.28515625" customWidth="1"/>
    <col min="12819" max="12819" width="4.7109375" customWidth="1"/>
    <col min="12820" max="12820" width="5.7109375" customWidth="1"/>
    <col min="12821" max="12821" width="16.42578125" customWidth="1"/>
    <col min="12822" max="12822" width="12.7109375" customWidth="1"/>
    <col min="12823" max="12823" width="14.7109375" customWidth="1"/>
    <col min="12824" max="12824" width="13.28515625" customWidth="1"/>
    <col min="12825" max="12825" width="0.85546875" customWidth="1"/>
    <col min="12826" max="12826" width="13.85546875" bestFit="1" customWidth="1"/>
    <col min="13062" max="13062" width="2.42578125" customWidth="1"/>
    <col min="13063" max="13063" width="3.28515625" customWidth="1"/>
    <col min="13065" max="13065" width="1.85546875" customWidth="1"/>
    <col min="13066" max="13068" width="12.7109375" customWidth="1"/>
    <col min="13069" max="13069" width="0.85546875" customWidth="1"/>
    <col min="13070" max="13070" width="1.5703125" customWidth="1"/>
    <col min="13071" max="13074" width="3.28515625" customWidth="1"/>
    <col min="13075" max="13075" width="4.7109375" customWidth="1"/>
    <col min="13076" max="13076" width="5.7109375" customWidth="1"/>
    <col min="13077" max="13077" width="16.42578125" customWidth="1"/>
    <col min="13078" max="13078" width="12.7109375" customWidth="1"/>
    <col min="13079" max="13079" width="14.7109375" customWidth="1"/>
    <col min="13080" max="13080" width="13.28515625" customWidth="1"/>
    <col min="13081" max="13081" width="0.85546875" customWidth="1"/>
    <col min="13082" max="13082" width="13.85546875" bestFit="1" customWidth="1"/>
    <col min="13318" max="13318" width="2.42578125" customWidth="1"/>
    <col min="13319" max="13319" width="3.28515625" customWidth="1"/>
    <col min="13321" max="13321" width="1.85546875" customWidth="1"/>
    <col min="13322" max="13324" width="12.7109375" customWidth="1"/>
    <col min="13325" max="13325" width="0.85546875" customWidth="1"/>
    <col min="13326" max="13326" width="1.5703125" customWidth="1"/>
    <col min="13327" max="13330" width="3.28515625" customWidth="1"/>
    <col min="13331" max="13331" width="4.7109375" customWidth="1"/>
    <col min="13332" max="13332" width="5.7109375" customWidth="1"/>
    <col min="13333" max="13333" width="16.42578125" customWidth="1"/>
    <col min="13334" max="13334" width="12.7109375" customWidth="1"/>
    <col min="13335" max="13335" width="14.7109375" customWidth="1"/>
    <col min="13336" max="13336" width="13.28515625" customWidth="1"/>
    <col min="13337" max="13337" width="0.85546875" customWidth="1"/>
    <col min="13338" max="13338" width="13.85546875" bestFit="1" customWidth="1"/>
    <col min="13574" max="13574" width="2.42578125" customWidth="1"/>
    <col min="13575" max="13575" width="3.28515625" customWidth="1"/>
    <col min="13577" max="13577" width="1.85546875" customWidth="1"/>
    <col min="13578" max="13580" width="12.7109375" customWidth="1"/>
    <col min="13581" max="13581" width="0.85546875" customWidth="1"/>
    <col min="13582" max="13582" width="1.5703125" customWidth="1"/>
    <col min="13583" max="13586" width="3.28515625" customWidth="1"/>
    <col min="13587" max="13587" width="4.7109375" customWidth="1"/>
    <col min="13588" max="13588" width="5.7109375" customWidth="1"/>
    <col min="13589" max="13589" width="16.42578125" customWidth="1"/>
    <col min="13590" max="13590" width="12.7109375" customWidth="1"/>
    <col min="13591" max="13591" width="14.7109375" customWidth="1"/>
    <col min="13592" max="13592" width="13.28515625" customWidth="1"/>
    <col min="13593" max="13593" width="0.85546875" customWidth="1"/>
    <col min="13594" max="13594" width="13.85546875" bestFit="1" customWidth="1"/>
    <col min="13830" max="13830" width="2.42578125" customWidth="1"/>
    <col min="13831" max="13831" width="3.28515625" customWidth="1"/>
    <col min="13833" max="13833" width="1.85546875" customWidth="1"/>
    <col min="13834" max="13836" width="12.7109375" customWidth="1"/>
    <col min="13837" max="13837" width="0.85546875" customWidth="1"/>
    <col min="13838" max="13838" width="1.5703125" customWidth="1"/>
    <col min="13839" max="13842" width="3.28515625" customWidth="1"/>
    <col min="13843" max="13843" width="4.7109375" customWidth="1"/>
    <col min="13844" max="13844" width="5.7109375" customWidth="1"/>
    <col min="13845" max="13845" width="16.42578125" customWidth="1"/>
    <col min="13846" max="13846" width="12.7109375" customWidth="1"/>
    <col min="13847" max="13847" width="14.7109375" customWidth="1"/>
    <col min="13848" max="13848" width="13.28515625" customWidth="1"/>
    <col min="13849" max="13849" width="0.85546875" customWidth="1"/>
    <col min="13850" max="13850" width="13.85546875" bestFit="1" customWidth="1"/>
    <col min="14086" max="14086" width="2.42578125" customWidth="1"/>
    <col min="14087" max="14087" width="3.28515625" customWidth="1"/>
    <col min="14089" max="14089" width="1.85546875" customWidth="1"/>
    <col min="14090" max="14092" width="12.7109375" customWidth="1"/>
    <col min="14093" max="14093" width="0.85546875" customWidth="1"/>
    <col min="14094" max="14094" width="1.5703125" customWidth="1"/>
    <col min="14095" max="14098" width="3.28515625" customWidth="1"/>
    <col min="14099" max="14099" width="4.7109375" customWidth="1"/>
    <col min="14100" max="14100" width="5.7109375" customWidth="1"/>
    <col min="14101" max="14101" width="16.42578125" customWidth="1"/>
    <col min="14102" max="14102" width="12.7109375" customWidth="1"/>
    <col min="14103" max="14103" width="14.7109375" customWidth="1"/>
    <col min="14104" max="14104" width="13.28515625" customWidth="1"/>
    <col min="14105" max="14105" width="0.85546875" customWidth="1"/>
    <col min="14106" max="14106" width="13.85546875" bestFit="1" customWidth="1"/>
    <col min="14342" max="14342" width="2.42578125" customWidth="1"/>
    <col min="14343" max="14343" width="3.28515625" customWidth="1"/>
    <col min="14345" max="14345" width="1.85546875" customWidth="1"/>
    <col min="14346" max="14348" width="12.7109375" customWidth="1"/>
    <col min="14349" max="14349" width="0.85546875" customWidth="1"/>
    <col min="14350" max="14350" width="1.5703125" customWidth="1"/>
    <col min="14351" max="14354" width="3.28515625" customWidth="1"/>
    <col min="14355" max="14355" width="4.7109375" customWidth="1"/>
    <col min="14356" max="14356" width="5.7109375" customWidth="1"/>
    <col min="14357" max="14357" width="16.42578125" customWidth="1"/>
    <col min="14358" max="14358" width="12.7109375" customWidth="1"/>
    <col min="14359" max="14359" width="14.7109375" customWidth="1"/>
    <col min="14360" max="14360" width="13.28515625" customWidth="1"/>
    <col min="14361" max="14361" width="0.85546875" customWidth="1"/>
    <col min="14362" max="14362" width="13.85546875" bestFit="1" customWidth="1"/>
    <col min="14598" max="14598" width="2.42578125" customWidth="1"/>
    <col min="14599" max="14599" width="3.28515625" customWidth="1"/>
    <col min="14601" max="14601" width="1.85546875" customWidth="1"/>
    <col min="14602" max="14604" width="12.7109375" customWidth="1"/>
    <col min="14605" max="14605" width="0.85546875" customWidth="1"/>
    <col min="14606" max="14606" width="1.5703125" customWidth="1"/>
    <col min="14607" max="14610" width="3.28515625" customWidth="1"/>
    <col min="14611" max="14611" width="4.7109375" customWidth="1"/>
    <col min="14612" max="14612" width="5.7109375" customWidth="1"/>
    <col min="14613" max="14613" width="16.42578125" customWidth="1"/>
    <col min="14614" max="14614" width="12.7109375" customWidth="1"/>
    <col min="14615" max="14615" width="14.7109375" customWidth="1"/>
    <col min="14616" max="14616" width="13.28515625" customWidth="1"/>
    <col min="14617" max="14617" width="0.85546875" customWidth="1"/>
    <col min="14618" max="14618" width="13.85546875" bestFit="1" customWidth="1"/>
    <col min="14854" max="14854" width="2.42578125" customWidth="1"/>
    <col min="14855" max="14855" width="3.28515625" customWidth="1"/>
    <col min="14857" max="14857" width="1.85546875" customWidth="1"/>
    <col min="14858" max="14860" width="12.7109375" customWidth="1"/>
    <col min="14861" max="14861" width="0.85546875" customWidth="1"/>
    <col min="14862" max="14862" width="1.5703125" customWidth="1"/>
    <col min="14863" max="14866" width="3.28515625" customWidth="1"/>
    <col min="14867" max="14867" width="4.7109375" customWidth="1"/>
    <col min="14868" max="14868" width="5.7109375" customWidth="1"/>
    <col min="14869" max="14869" width="16.42578125" customWidth="1"/>
    <col min="14870" max="14870" width="12.7109375" customWidth="1"/>
    <col min="14871" max="14871" width="14.7109375" customWidth="1"/>
    <col min="14872" max="14872" width="13.28515625" customWidth="1"/>
    <col min="14873" max="14873" width="0.85546875" customWidth="1"/>
    <col min="14874" max="14874" width="13.85546875" bestFit="1" customWidth="1"/>
    <col min="15110" max="15110" width="2.42578125" customWidth="1"/>
    <col min="15111" max="15111" width="3.28515625" customWidth="1"/>
    <col min="15113" max="15113" width="1.85546875" customWidth="1"/>
    <col min="15114" max="15116" width="12.7109375" customWidth="1"/>
    <col min="15117" max="15117" width="0.85546875" customWidth="1"/>
    <col min="15118" max="15118" width="1.5703125" customWidth="1"/>
    <col min="15119" max="15122" width="3.28515625" customWidth="1"/>
    <col min="15123" max="15123" width="4.7109375" customWidth="1"/>
    <col min="15124" max="15124" width="5.7109375" customWidth="1"/>
    <col min="15125" max="15125" width="16.42578125" customWidth="1"/>
    <col min="15126" max="15126" width="12.7109375" customWidth="1"/>
    <col min="15127" max="15127" width="14.7109375" customWidth="1"/>
    <col min="15128" max="15128" width="13.28515625" customWidth="1"/>
    <col min="15129" max="15129" width="0.85546875" customWidth="1"/>
    <col min="15130" max="15130" width="13.85546875" bestFit="1" customWidth="1"/>
    <col min="15366" max="15366" width="2.42578125" customWidth="1"/>
    <col min="15367" max="15367" width="3.28515625" customWidth="1"/>
    <col min="15369" max="15369" width="1.85546875" customWidth="1"/>
    <col min="15370" max="15372" width="12.7109375" customWidth="1"/>
    <col min="15373" max="15373" width="0.85546875" customWidth="1"/>
    <col min="15374" max="15374" width="1.5703125" customWidth="1"/>
    <col min="15375" max="15378" width="3.28515625" customWidth="1"/>
    <col min="15379" max="15379" width="4.7109375" customWidth="1"/>
    <col min="15380" max="15380" width="5.7109375" customWidth="1"/>
    <col min="15381" max="15381" width="16.42578125" customWidth="1"/>
    <col min="15382" max="15382" width="12.7109375" customWidth="1"/>
    <col min="15383" max="15383" width="14.7109375" customWidth="1"/>
    <col min="15384" max="15384" width="13.28515625" customWidth="1"/>
    <col min="15385" max="15385" width="0.85546875" customWidth="1"/>
    <col min="15386" max="15386" width="13.85546875" bestFit="1" customWidth="1"/>
    <col min="15622" max="15622" width="2.42578125" customWidth="1"/>
    <col min="15623" max="15623" width="3.28515625" customWidth="1"/>
    <col min="15625" max="15625" width="1.85546875" customWidth="1"/>
    <col min="15626" max="15628" width="12.7109375" customWidth="1"/>
    <col min="15629" max="15629" width="0.85546875" customWidth="1"/>
    <col min="15630" max="15630" width="1.5703125" customWidth="1"/>
    <col min="15631" max="15634" width="3.28515625" customWidth="1"/>
    <col min="15635" max="15635" width="4.7109375" customWidth="1"/>
    <col min="15636" max="15636" width="5.7109375" customWidth="1"/>
    <col min="15637" max="15637" width="16.42578125" customWidth="1"/>
    <col min="15638" max="15638" width="12.7109375" customWidth="1"/>
    <col min="15639" max="15639" width="14.7109375" customWidth="1"/>
    <col min="15640" max="15640" width="13.28515625" customWidth="1"/>
    <col min="15641" max="15641" width="0.85546875" customWidth="1"/>
    <col min="15642" max="15642" width="13.85546875" bestFit="1" customWidth="1"/>
    <col min="15878" max="15878" width="2.42578125" customWidth="1"/>
    <col min="15879" max="15879" width="3.28515625" customWidth="1"/>
    <col min="15881" max="15881" width="1.85546875" customWidth="1"/>
    <col min="15882" max="15884" width="12.7109375" customWidth="1"/>
    <col min="15885" max="15885" width="0.85546875" customWidth="1"/>
    <col min="15886" max="15886" width="1.5703125" customWidth="1"/>
    <col min="15887" max="15890" width="3.28515625" customWidth="1"/>
    <col min="15891" max="15891" width="4.7109375" customWidth="1"/>
    <col min="15892" max="15892" width="5.7109375" customWidth="1"/>
    <col min="15893" max="15893" width="16.42578125" customWidth="1"/>
    <col min="15894" max="15894" width="12.7109375" customWidth="1"/>
    <col min="15895" max="15895" width="14.7109375" customWidth="1"/>
    <col min="15896" max="15896" width="13.28515625" customWidth="1"/>
    <col min="15897" max="15897" width="0.85546875" customWidth="1"/>
    <col min="15898" max="15898" width="13.85546875" bestFit="1" customWidth="1"/>
    <col min="16134" max="16134" width="2.42578125" customWidth="1"/>
    <col min="16135" max="16135" width="3.28515625" customWidth="1"/>
    <col min="16137" max="16137" width="1.85546875" customWidth="1"/>
    <col min="16138" max="16140" width="12.7109375" customWidth="1"/>
    <col min="16141" max="16141" width="0.85546875" customWidth="1"/>
    <col min="16142" max="16142" width="1.5703125" customWidth="1"/>
    <col min="16143" max="16146" width="3.28515625" customWidth="1"/>
    <col min="16147" max="16147" width="4.7109375" customWidth="1"/>
    <col min="16148" max="16148" width="5.7109375" customWidth="1"/>
    <col min="16149" max="16149" width="16.42578125" customWidth="1"/>
    <col min="16150" max="16150" width="12.7109375" customWidth="1"/>
    <col min="16151" max="16151" width="14.7109375" customWidth="1"/>
    <col min="16152" max="16152" width="13.28515625" customWidth="1"/>
    <col min="16153" max="16153" width="0.85546875" customWidth="1"/>
    <col min="16154" max="16154" width="13.85546875" bestFit="1" customWidth="1"/>
  </cols>
  <sheetData>
    <row r="6" spans="6:25" ht="15.75">
      <c r="F6" s="96" t="s">
        <v>110</v>
      </c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</row>
    <row r="7" spans="6:25">
      <c r="G7" s="97"/>
      <c r="J7" s="98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X7" s="97"/>
      <c r="Y7" s="97"/>
    </row>
    <row r="8" spans="6:25" ht="10.5" customHeight="1">
      <c r="F8" s="99"/>
      <c r="H8" s="99" t="s">
        <v>51</v>
      </c>
      <c r="I8" s="99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100"/>
      <c r="Y8" s="97"/>
    </row>
    <row r="9" spans="6:25" ht="15" customHeight="1">
      <c r="G9" s="100" t="s">
        <v>52</v>
      </c>
      <c r="H9" s="101" t="s">
        <v>53</v>
      </c>
      <c r="I9" s="102"/>
      <c r="J9" s="103" t="s">
        <v>54</v>
      </c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4" t="s">
        <v>55</v>
      </c>
      <c r="X9" s="105">
        <f ca="1">TODAY()</f>
        <v>41677</v>
      </c>
    </row>
    <row r="10" spans="6:25" ht="15.75" thickBot="1">
      <c r="H10" s="106" t="s">
        <v>56</v>
      </c>
      <c r="J10" s="107" t="s">
        <v>57</v>
      </c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8"/>
      <c r="X10" s="108"/>
    </row>
    <row r="11" spans="6:25" ht="7.5" customHeight="1" thickTop="1">
      <c r="F11" s="109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1"/>
    </row>
    <row r="12" spans="6:25" ht="16.5" thickBot="1">
      <c r="F12" s="112"/>
      <c r="H12" s="113"/>
      <c r="I12" s="113"/>
      <c r="J12" s="113"/>
      <c r="K12" s="113"/>
      <c r="L12" s="114"/>
      <c r="M12" s="115" t="s">
        <v>58</v>
      </c>
      <c r="N12" s="114"/>
      <c r="O12" s="114"/>
      <c r="P12" s="114"/>
      <c r="Q12" s="114"/>
      <c r="R12" s="113"/>
      <c r="S12" s="113"/>
      <c r="T12" s="113"/>
      <c r="U12" s="113"/>
      <c r="V12" s="113"/>
      <c r="W12" s="113"/>
      <c r="X12" s="113"/>
      <c r="Y12" s="116"/>
    </row>
    <row r="13" spans="6:25" ht="16.5" thickTop="1">
      <c r="F13" s="112"/>
      <c r="G13" s="117" t="s">
        <v>59</v>
      </c>
      <c r="H13" s="117"/>
      <c r="I13" s="117"/>
      <c r="J13" s="117"/>
      <c r="K13" s="117"/>
      <c r="L13" s="117"/>
      <c r="M13" s="117"/>
      <c r="N13" s="118" t="s">
        <v>60</v>
      </c>
      <c r="O13" s="117"/>
      <c r="P13" s="117"/>
      <c r="Q13" s="117"/>
      <c r="R13" s="117"/>
      <c r="S13" s="117"/>
      <c r="T13" s="117"/>
      <c r="U13" s="117"/>
      <c r="V13" s="117"/>
      <c r="W13" s="117"/>
      <c r="X13" s="119"/>
      <c r="Y13" s="120"/>
    </row>
    <row r="14" spans="6:25">
      <c r="F14" s="112"/>
      <c r="G14" s="113" t="s">
        <v>61</v>
      </c>
      <c r="J14" s="113"/>
      <c r="K14" s="113"/>
      <c r="L14" s="121">
        <f>+L15+L16</f>
        <v>27258446.350000001</v>
      </c>
      <c r="M14" s="116"/>
      <c r="N14" s="112"/>
      <c r="O14" s="113"/>
      <c r="P14" s="113"/>
      <c r="Q14" s="113"/>
      <c r="R14" s="113"/>
      <c r="S14" s="113"/>
      <c r="T14" s="113"/>
      <c r="U14" s="113"/>
      <c r="V14" s="122" t="s">
        <v>32</v>
      </c>
      <c r="W14" s="122" t="s">
        <v>62</v>
      </c>
      <c r="X14" s="122" t="s">
        <v>22</v>
      </c>
      <c r="Y14" s="123"/>
    </row>
    <row r="15" spans="6:25">
      <c r="F15" s="112"/>
      <c r="G15" s="113"/>
      <c r="H15" s="113"/>
      <c r="I15" s="113"/>
      <c r="J15" s="113" t="s">
        <v>63</v>
      </c>
      <c r="K15" s="113"/>
      <c r="L15" s="124">
        <v>27258446.350000001</v>
      </c>
      <c r="M15" s="116"/>
      <c r="N15" s="112"/>
      <c r="O15" s="113"/>
      <c r="P15" s="113"/>
      <c r="Q15" s="113"/>
      <c r="R15" s="113"/>
      <c r="S15" s="113"/>
      <c r="T15" s="113"/>
      <c r="U15" s="113"/>
      <c r="V15" s="125" t="s">
        <v>19</v>
      </c>
      <c r="W15" s="125" t="s">
        <v>64</v>
      </c>
      <c r="X15" s="125"/>
      <c r="Y15" s="123"/>
    </row>
    <row r="16" spans="6:25" ht="12" customHeight="1">
      <c r="F16" s="112"/>
      <c r="G16" s="113"/>
      <c r="H16" s="113"/>
      <c r="I16" s="113"/>
      <c r="J16" s="113" t="s">
        <v>65</v>
      </c>
      <c r="K16" s="113"/>
      <c r="L16" s="126"/>
      <c r="M16" s="116"/>
      <c r="N16" s="113" t="s">
        <v>66</v>
      </c>
      <c r="O16" s="113"/>
      <c r="P16" s="113"/>
      <c r="Q16" s="113"/>
      <c r="R16" s="113"/>
      <c r="S16" s="113"/>
      <c r="T16" s="113"/>
      <c r="U16" s="113"/>
      <c r="V16" s="127">
        <f>SUM(V17:V21)</f>
        <v>37719528</v>
      </c>
      <c r="W16" s="127">
        <f>SUM(W17:W21)</f>
        <v>0</v>
      </c>
      <c r="X16" s="128">
        <f t="shared" ref="X16:X21" si="0">+W16+V16</f>
        <v>37719528</v>
      </c>
      <c r="Y16" s="116"/>
    </row>
    <row r="17" spans="6:26" ht="12" customHeight="1">
      <c r="F17" s="112"/>
      <c r="G17" s="113"/>
      <c r="H17" s="113"/>
      <c r="I17" s="113"/>
      <c r="J17" s="113"/>
      <c r="K17" s="113"/>
      <c r="L17" s="129"/>
      <c r="M17" s="116"/>
      <c r="N17" s="112"/>
      <c r="O17" s="113" t="s">
        <v>67</v>
      </c>
      <c r="Q17" s="113"/>
      <c r="R17" s="113"/>
      <c r="S17" s="113"/>
      <c r="T17" s="113"/>
      <c r="V17" s="130">
        <v>1619943</v>
      </c>
      <c r="W17" s="131"/>
      <c r="X17" s="132">
        <f t="shared" si="0"/>
        <v>1619943</v>
      </c>
      <c r="Y17" s="116"/>
    </row>
    <row r="18" spans="6:26">
      <c r="F18" s="112"/>
      <c r="G18" s="97" t="s">
        <v>68</v>
      </c>
      <c r="H18" s="133"/>
      <c r="I18" s="133"/>
      <c r="J18" s="133"/>
      <c r="K18" s="133"/>
      <c r="L18" s="134">
        <f>+L19+L24</f>
        <v>63927306</v>
      </c>
      <c r="M18" s="116"/>
      <c r="N18" s="112"/>
      <c r="O18" s="113" t="s">
        <v>69</v>
      </c>
      <c r="Q18" s="113"/>
      <c r="R18" s="113"/>
      <c r="S18" s="113"/>
      <c r="T18" s="113"/>
      <c r="V18" s="135">
        <v>9053161</v>
      </c>
      <c r="W18" s="136"/>
      <c r="X18" s="132">
        <f t="shared" si="0"/>
        <v>9053161</v>
      </c>
      <c r="Y18" s="116"/>
      <c r="Z18" s="137"/>
    </row>
    <row r="19" spans="6:26">
      <c r="F19" s="112"/>
      <c r="G19" s="113" t="s">
        <v>70</v>
      </c>
      <c r="H19" s="113"/>
      <c r="I19" s="113"/>
      <c r="J19" s="113"/>
      <c r="K19" s="113"/>
      <c r="L19" s="138">
        <f>SUM(L20:L23)</f>
        <v>58281946</v>
      </c>
      <c r="M19" s="116"/>
      <c r="N19" s="112"/>
      <c r="O19" s="113" t="s">
        <v>71</v>
      </c>
      <c r="Q19" s="113"/>
      <c r="R19" s="113"/>
      <c r="S19" s="113"/>
      <c r="T19" s="113"/>
      <c r="V19" s="135">
        <v>23496713</v>
      </c>
      <c r="W19" s="136"/>
      <c r="X19" s="132">
        <f t="shared" si="0"/>
        <v>23496713</v>
      </c>
      <c r="Y19" s="116"/>
    </row>
    <row r="20" spans="6:26">
      <c r="F20" s="112"/>
      <c r="G20" s="113" t="s">
        <v>72</v>
      </c>
      <c r="H20" s="113"/>
      <c r="I20" s="113"/>
      <c r="J20" s="113" t="s">
        <v>73</v>
      </c>
      <c r="K20" s="113"/>
      <c r="L20" s="139"/>
      <c r="M20" s="116"/>
      <c r="N20" s="112"/>
      <c r="O20" s="113" t="s">
        <v>74</v>
      </c>
      <c r="Q20" s="113"/>
      <c r="R20" s="113"/>
      <c r="S20" s="113"/>
      <c r="T20" s="113"/>
      <c r="V20" s="135">
        <v>3549711</v>
      </c>
      <c r="W20" s="136"/>
      <c r="X20" s="132">
        <f t="shared" si="0"/>
        <v>3549711</v>
      </c>
      <c r="Y20" s="116"/>
    </row>
    <row r="21" spans="6:26">
      <c r="F21" s="112"/>
      <c r="G21" s="113"/>
      <c r="H21" s="113"/>
      <c r="I21" s="113"/>
      <c r="J21" s="113" t="s">
        <v>75</v>
      </c>
      <c r="K21" s="113"/>
      <c r="L21" s="135"/>
      <c r="M21" s="116"/>
      <c r="N21" s="112"/>
      <c r="O21" s="140" t="s">
        <v>76</v>
      </c>
      <c r="Q21" s="113"/>
      <c r="R21" s="113"/>
      <c r="S21" s="113"/>
      <c r="T21" s="113"/>
      <c r="V21" s="126"/>
      <c r="W21" s="141"/>
      <c r="X21" s="132">
        <f t="shared" si="0"/>
        <v>0</v>
      </c>
      <c r="Y21" s="116"/>
    </row>
    <row r="22" spans="6:26">
      <c r="F22" s="112"/>
      <c r="G22" s="140" t="s">
        <v>77</v>
      </c>
      <c r="I22" s="113"/>
      <c r="L22" s="135">
        <v>58281946</v>
      </c>
      <c r="M22" s="116"/>
      <c r="N22" s="112"/>
      <c r="V22" s="142"/>
      <c r="W22" s="142"/>
      <c r="X22" s="142"/>
      <c r="Y22" s="116"/>
    </row>
    <row r="23" spans="6:26">
      <c r="F23" s="112"/>
      <c r="G23" s="113" t="s">
        <v>78</v>
      </c>
      <c r="I23" s="113"/>
      <c r="L23" s="143"/>
      <c r="M23" s="116"/>
      <c r="N23" s="113" t="s">
        <v>79</v>
      </c>
      <c r="O23" s="113"/>
      <c r="P23" s="113"/>
      <c r="Q23" s="113"/>
      <c r="R23" s="113"/>
      <c r="S23" s="113"/>
      <c r="T23" s="113"/>
      <c r="U23" s="113"/>
      <c r="V23" s="132">
        <f>SUM(V24:V26)</f>
        <v>32305695</v>
      </c>
      <c r="W23" s="132">
        <f>SUM(W24:W26)</f>
        <v>0</v>
      </c>
      <c r="X23" s="144">
        <f>+W23+V23</f>
        <v>32305695</v>
      </c>
      <c r="Y23" s="116"/>
    </row>
    <row r="24" spans="6:26">
      <c r="F24" s="112"/>
      <c r="G24" s="113" t="s">
        <v>80</v>
      </c>
      <c r="H24" s="113"/>
      <c r="I24" s="113"/>
      <c r="J24" s="113"/>
      <c r="K24" s="113"/>
      <c r="L24" s="138">
        <f>SUM(L25:L26)</f>
        <v>5645360</v>
      </c>
      <c r="M24" s="116"/>
      <c r="N24" s="112"/>
      <c r="O24" s="113" t="s">
        <v>81</v>
      </c>
      <c r="Q24" s="113"/>
      <c r="R24" s="113"/>
      <c r="S24" s="113"/>
      <c r="T24" s="113"/>
      <c r="V24" s="130">
        <v>26416473</v>
      </c>
      <c r="W24" s="130"/>
      <c r="X24" s="132">
        <f>+W24+V24</f>
        <v>26416473</v>
      </c>
      <c r="Y24" s="116"/>
    </row>
    <row r="25" spans="6:26">
      <c r="F25" s="112"/>
      <c r="G25" s="113"/>
      <c r="H25" s="113" t="s">
        <v>82</v>
      </c>
      <c r="I25" s="113"/>
      <c r="J25" s="113"/>
      <c r="K25" s="113"/>
      <c r="L25" s="135"/>
      <c r="M25" s="116"/>
      <c r="N25" s="112"/>
      <c r="O25" s="113" t="s">
        <v>83</v>
      </c>
      <c r="Q25" s="113"/>
      <c r="R25" s="113"/>
      <c r="S25" s="113"/>
      <c r="T25" s="113"/>
      <c r="V25" s="135">
        <v>5889222</v>
      </c>
      <c r="W25" s="135"/>
      <c r="X25" s="132">
        <f>+W25+V25</f>
        <v>5889222</v>
      </c>
      <c r="Y25" s="116"/>
    </row>
    <row r="26" spans="6:26">
      <c r="F26" s="112"/>
      <c r="G26" s="113"/>
      <c r="H26" s="113" t="s">
        <v>84</v>
      </c>
      <c r="I26" s="113"/>
      <c r="J26" s="113"/>
      <c r="K26" s="113"/>
      <c r="L26" s="126">
        <v>5645360</v>
      </c>
      <c r="M26" s="116"/>
      <c r="N26" s="112"/>
      <c r="O26" s="113" t="s">
        <v>74</v>
      </c>
      <c r="Q26" s="113"/>
      <c r="R26" s="113"/>
      <c r="S26" s="113"/>
      <c r="T26" s="113"/>
      <c r="V26" s="126"/>
      <c r="W26" s="126"/>
      <c r="X26" s="132">
        <f>SUM(V26:W26)</f>
        <v>0</v>
      </c>
      <c r="Y26" s="116"/>
    </row>
    <row r="27" spans="6:26">
      <c r="F27" s="112"/>
      <c r="G27" s="113"/>
      <c r="H27" s="113"/>
      <c r="I27" s="113"/>
      <c r="J27" s="113"/>
      <c r="K27" s="113"/>
      <c r="L27" s="129"/>
      <c r="M27" s="116"/>
      <c r="N27" s="112"/>
      <c r="V27" s="142"/>
      <c r="W27" s="142"/>
      <c r="X27" s="142"/>
      <c r="Y27" s="116"/>
    </row>
    <row r="28" spans="6:26">
      <c r="F28" s="112"/>
      <c r="G28" s="145" t="s">
        <v>85</v>
      </c>
      <c r="H28" s="145"/>
      <c r="I28" s="145"/>
      <c r="J28" s="145"/>
      <c r="K28" s="145"/>
      <c r="L28" s="146">
        <f>SUM(L30:L35)</f>
        <v>0</v>
      </c>
      <c r="M28" s="116"/>
      <c r="N28" s="113" t="s">
        <v>86</v>
      </c>
      <c r="P28" s="113"/>
      <c r="Q28" s="113"/>
      <c r="R28" s="113"/>
      <c r="S28" s="113"/>
      <c r="T28" s="113"/>
      <c r="U28" s="113"/>
      <c r="V28" s="132">
        <f>SUM(V29:V30)</f>
        <v>0</v>
      </c>
      <c r="W28" s="132">
        <f>SUM(W29:W30)</f>
        <v>0</v>
      </c>
      <c r="X28" s="144">
        <f>SUM(X29:X30)</f>
        <v>0</v>
      </c>
      <c r="Y28" s="116"/>
    </row>
    <row r="29" spans="6:26">
      <c r="F29" s="112"/>
      <c r="G29" s="113" t="s">
        <v>87</v>
      </c>
      <c r="H29" s="113"/>
      <c r="I29" s="113"/>
      <c r="J29" s="113"/>
      <c r="K29" s="113"/>
      <c r="L29" s="147">
        <f>SUM(L30:L31)</f>
        <v>0</v>
      </c>
      <c r="M29" s="116"/>
      <c r="N29" s="112"/>
      <c r="O29" s="113" t="s">
        <v>88</v>
      </c>
      <c r="Q29" s="113"/>
      <c r="R29" s="113"/>
      <c r="S29" s="113"/>
      <c r="T29" s="113"/>
      <c r="V29" s="135"/>
      <c r="W29" s="148"/>
      <c r="X29" s="132">
        <f>+W29+V29</f>
        <v>0</v>
      </c>
      <c r="Y29" s="116"/>
      <c r="Z29" s="149"/>
    </row>
    <row r="30" spans="6:26">
      <c r="F30" s="112"/>
      <c r="G30" s="113"/>
      <c r="H30" s="113" t="s">
        <v>89</v>
      </c>
      <c r="I30" s="113"/>
      <c r="J30" s="113"/>
      <c r="K30" s="113"/>
      <c r="L30" s="135"/>
      <c r="M30" s="116"/>
      <c r="N30" s="112"/>
      <c r="O30" s="113" t="s">
        <v>74</v>
      </c>
      <c r="Q30" s="113"/>
      <c r="R30" s="113"/>
      <c r="S30" s="113"/>
      <c r="T30" s="113"/>
      <c r="V30" s="126"/>
      <c r="W30" s="141"/>
      <c r="X30" s="132">
        <f>+W30+V30</f>
        <v>0</v>
      </c>
      <c r="Y30" s="116"/>
    </row>
    <row r="31" spans="6:26">
      <c r="F31" s="112"/>
      <c r="G31" s="113"/>
      <c r="H31" s="113" t="s">
        <v>90</v>
      </c>
      <c r="I31" s="113"/>
      <c r="J31" s="113"/>
      <c r="K31" s="113"/>
      <c r="L31" s="135"/>
      <c r="M31" s="116"/>
      <c r="N31" s="112"/>
      <c r="V31" s="150"/>
      <c r="W31" s="142"/>
      <c r="X31" s="142"/>
      <c r="Y31" s="116"/>
    </row>
    <row r="32" spans="6:26">
      <c r="F32" s="112"/>
      <c r="G32" s="113" t="s">
        <v>91</v>
      </c>
      <c r="H32" s="113"/>
      <c r="I32" s="113"/>
      <c r="L32" s="139"/>
      <c r="M32" s="116"/>
      <c r="N32" s="113" t="s">
        <v>92</v>
      </c>
      <c r="P32" s="113"/>
      <c r="Q32" s="113"/>
      <c r="R32" s="113"/>
      <c r="S32" s="113"/>
      <c r="T32" s="113"/>
      <c r="U32" s="113"/>
      <c r="V32" s="132">
        <f>SUM(V33:V34)</f>
        <v>0</v>
      </c>
      <c r="W32" s="132">
        <f>SUM(W33:W34)</f>
        <v>0</v>
      </c>
      <c r="X32" s="144">
        <f>+W32+V32</f>
        <v>0</v>
      </c>
      <c r="Y32" s="116"/>
    </row>
    <row r="33" spans="6:25">
      <c r="F33" s="112"/>
      <c r="G33" s="113" t="s">
        <v>93</v>
      </c>
      <c r="H33" s="113"/>
      <c r="I33" s="113"/>
      <c r="J33" s="113"/>
      <c r="K33" s="113"/>
      <c r="L33" s="139"/>
      <c r="M33" s="116"/>
      <c r="N33" s="112"/>
      <c r="O33" s="113" t="s">
        <v>94</v>
      </c>
      <c r="Q33" s="113"/>
      <c r="R33" s="113"/>
      <c r="S33" s="113"/>
      <c r="T33" s="113"/>
      <c r="V33" s="151"/>
      <c r="W33" s="148"/>
      <c r="X33" s="132">
        <f>+W33+V33</f>
        <v>0</v>
      </c>
      <c r="Y33" s="116"/>
    </row>
    <row r="34" spans="6:25">
      <c r="F34" s="112"/>
      <c r="G34" s="113" t="s">
        <v>95</v>
      </c>
      <c r="H34" s="113"/>
      <c r="I34" s="113"/>
      <c r="J34" s="113"/>
      <c r="K34" s="113"/>
      <c r="L34" s="139"/>
      <c r="M34" s="116"/>
      <c r="N34" s="112"/>
      <c r="O34" s="113" t="s">
        <v>96</v>
      </c>
      <c r="Q34" s="113"/>
      <c r="R34" s="113"/>
      <c r="S34" s="113"/>
      <c r="T34" s="113"/>
      <c r="V34" s="143"/>
      <c r="W34" s="152"/>
      <c r="X34" s="132">
        <f>+W34+V34</f>
        <v>0</v>
      </c>
      <c r="Y34" s="116"/>
    </row>
    <row r="35" spans="6:25">
      <c r="F35" s="112"/>
      <c r="G35" t="s">
        <v>97</v>
      </c>
      <c r="J35" s="113"/>
      <c r="K35" s="113"/>
      <c r="L35" s="139"/>
      <c r="M35" s="116"/>
      <c r="N35" s="112"/>
      <c r="V35" s="153"/>
      <c r="W35" s="153"/>
      <c r="X35" s="142"/>
      <c r="Y35" s="116"/>
    </row>
    <row r="36" spans="6:25">
      <c r="F36" s="112"/>
      <c r="G36" s="145" t="s">
        <v>98</v>
      </c>
      <c r="H36" s="145"/>
      <c r="I36" s="145"/>
      <c r="J36" s="145"/>
      <c r="K36" s="145"/>
      <c r="L36" s="154">
        <f>SUM(L37:L38)</f>
        <v>0</v>
      </c>
      <c r="M36" s="116"/>
      <c r="N36" s="113" t="s">
        <v>99</v>
      </c>
      <c r="P36" s="113"/>
      <c r="Q36" s="113"/>
      <c r="R36" s="113"/>
      <c r="S36" s="113"/>
      <c r="T36" s="113"/>
      <c r="V36" s="124">
        <v>18696917</v>
      </c>
      <c r="W36" s="124"/>
      <c r="X36" s="144">
        <f>+W36+V36</f>
        <v>18696917</v>
      </c>
      <c r="Y36" s="116"/>
    </row>
    <row r="37" spans="6:25">
      <c r="F37" s="112"/>
      <c r="G37" s="113"/>
      <c r="H37" s="113" t="s">
        <v>100</v>
      </c>
      <c r="I37" s="113"/>
      <c r="J37" s="113"/>
      <c r="K37" s="113"/>
      <c r="L37" s="155" t="s">
        <v>101</v>
      </c>
      <c r="M37" s="116"/>
      <c r="N37" s="112"/>
      <c r="V37" s="124"/>
      <c r="W37" s="124"/>
      <c r="X37" s="142"/>
      <c r="Y37" s="116"/>
    </row>
    <row r="38" spans="6:25">
      <c r="F38" s="112"/>
      <c r="G38" s="113"/>
      <c r="H38" s="113" t="s">
        <v>102</v>
      </c>
      <c r="I38" s="113"/>
      <c r="J38" s="113"/>
      <c r="K38" s="113"/>
      <c r="L38" s="156"/>
      <c r="M38" s="116"/>
      <c r="N38" s="113" t="s">
        <v>103</v>
      </c>
      <c r="P38" s="113"/>
      <c r="Q38" s="113"/>
      <c r="R38" s="113"/>
      <c r="S38" s="113"/>
      <c r="T38" s="113"/>
      <c r="U38" s="113"/>
      <c r="V38" s="156">
        <v>2463612</v>
      </c>
      <c r="W38" s="156"/>
      <c r="X38" s="132">
        <f>+W38+V38</f>
        <v>2463612</v>
      </c>
      <c r="Y38" s="116"/>
    </row>
    <row r="39" spans="6:25">
      <c r="F39" s="112"/>
      <c r="G39" s="157" t="s">
        <v>104</v>
      </c>
      <c r="H39" s="113"/>
      <c r="I39" s="113"/>
      <c r="J39" s="113"/>
      <c r="K39" s="113"/>
      <c r="L39" s="129"/>
      <c r="M39" s="116"/>
      <c r="N39" s="112"/>
      <c r="U39" s="113"/>
      <c r="V39" s="158"/>
      <c r="W39" s="158"/>
      <c r="X39" s="158"/>
      <c r="Y39" s="116"/>
    </row>
    <row r="40" spans="6:25" ht="15.75" customHeight="1">
      <c r="F40" s="112"/>
      <c r="G40" s="157" t="s">
        <v>105</v>
      </c>
      <c r="H40" s="113"/>
      <c r="I40" s="113"/>
      <c r="J40" s="113"/>
      <c r="K40" s="113"/>
      <c r="L40" s="278">
        <f>+L14+L18+L28+L36</f>
        <v>91185752.349999994</v>
      </c>
      <c r="M40" s="116"/>
      <c r="N40" s="113" t="s">
        <v>106</v>
      </c>
      <c r="P40" s="113"/>
      <c r="Q40" s="113"/>
      <c r="R40" s="113"/>
      <c r="S40" s="113"/>
      <c r="T40" s="113"/>
      <c r="U40" s="113"/>
      <c r="V40" s="159">
        <f>+V16+V23+V28+V32+V36+V38</f>
        <v>91185752</v>
      </c>
      <c r="W40" s="159">
        <f>+W16+W23+W28+W32+W36+W38</f>
        <v>0</v>
      </c>
      <c r="X40" s="160">
        <f>+X16+X23+X28+X32+X36+X38</f>
        <v>91185752</v>
      </c>
      <c r="Y40" s="116"/>
    </row>
    <row r="41" spans="6:25" ht="15.75" thickBot="1">
      <c r="F41" s="112"/>
      <c r="G41" s="157" t="s">
        <v>107</v>
      </c>
      <c r="H41" s="113"/>
      <c r="I41" s="113"/>
      <c r="J41" s="113"/>
      <c r="K41" s="113"/>
      <c r="L41" s="279"/>
      <c r="M41" s="116"/>
      <c r="N41" s="112"/>
      <c r="U41" s="280" t="s">
        <v>108</v>
      </c>
      <c r="V41" s="280"/>
      <c r="W41" s="280"/>
      <c r="X41" s="280"/>
      <c r="Y41" s="116"/>
    </row>
    <row r="42" spans="6:25" ht="15.75" thickBot="1">
      <c r="F42" s="112"/>
      <c r="H42" s="113"/>
      <c r="I42" s="161" t="s">
        <v>109</v>
      </c>
      <c r="J42" s="113"/>
      <c r="K42" s="113"/>
      <c r="L42" s="113"/>
      <c r="M42" s="116"/>
      <c r="N42" s="112"/>
      <c r="U42" s="119"/>
      <c r="V42" s="162">
        <f>SUM(L15+L18-V40)</f>
        <v>0.34999999403953552</v>
      </c>
      <c r="W42" s="163">
        <f>SUM(L16+L28-W40)</f>
        <v>0</v>
      </c>
      <c r="X42" s="164">
        <f>+L40-X40</f>
        <v>0.34999999403953552</v>
      </c>
      <c r="Y42" s="116"/>
    </row>
    <row r="43" spans="6:25" ht="15.75" thickBot="1">
      <c r="F43" s="165"/>
      <c r="G43" s="114"/>
      <c r="H43" s="114"/>
      <c r="I43" s="166"/>
      <c r="J43" s="114"/>
      <c r="K43" s="114"/>
      <c r="L43" s="114"/>
      <c r="M43" s="167"/>
      <c r="N43" s="165"/>
      <c r="O43" s="114"/>
      <c r="P43" s="114"/>
      <c r="Q43" s="114"/>
      <c r="R43" s="114"/>
      <c r="S43" s="114"/>
      <c r="T43" s="114"/>
      <c r="U43" s="168"/>
      <c r="V43" s="169"/>
      <c r="W43" s="169"/>
      <c r="X43" s="170"/>
      <c r="Y43" s="167"/>
    </row>
    <row r="44" spans="6:25" ht="15.75" thickTop="1"/>
  </sheetData>
  <mergeCells count="2">
    <mergeCell ref="L40:L41"/>
    <mergeCell ref="U41:X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G3:AA42"/>
  <sheetViews>
    <sheetView showGridLines="0" topLeftCell="E4" workbookViewId="0">
      <selection activeCell="AB33" sqref="AB33"/>
    </sheetView>
  </sheetViews>
  <sheetFormatPr baseColWidth="10" defaultRowHeight="15"/>
  <cols>
    <col min="7" max="7" width="2.42578125" customWidth="1"/>
    <col min="8" max="8" width="3.28515625" customWidth="1"/>
    <col min="10" max="10" width="1.85546875" customWidth="1"/>
    <col min="11" max="13" width="12.7109375" customWidth="1"/>
    <col min="14" max="14" width="0.85546875" customWidth="1"/>
    <col min="15" max="15" width="1.5703125" customWidth="1"/>
    <col min="16" max="19" width="3.28515625" customWidth="1"/>
    <col min="20" max="20" width="4.7109375" customWidth="1"/>
    <col min="21" max="21" width="5.7109375" customWidth="1"/>
    <col min="22" max="22" width="16.42578125" customWidth="1"/>
    <col min="23" max="23" width="12.7109375" customWidth="1"/>
    <col min="24" max="24" width="15" customWidth="1"/>
    <col min="25" max="25" width="13.28515625" customWidth="1"/>
    <col min="26" max="26" width="0.85546875" customWidth="1"/>
    <col min="27" max="27" width="13.85546875" bestFit="1" customWidth="1"/>
    <col min="258" max="258" width="2.42578125" customWidth="1"/>
    <col min="259" max="259" width="3.28515625" customWidth="1"/>
    <col min="261" max="261" width="1.85546875" customWidth="1"/>
    <col min="262" max="264" width="12.7109375" customWidth="1"/>
    <col min="265" max="265" width="0.85546875" customWidth="1"/>
    <col min="266" max="266" width="1.5703125" customWidth="1"/>
    <col min="267" max="270" width="3.28515625" customWidth="1"/>
    <col min="271" max="271" width="4.7109375" customWidth="1"/>
    <col min="272" max="272" width="5.7109375" customWidth="1"/>
    <col min="273" max="273" width="16.42578125" customWidth="1"/>
    <col min="274" max="274" width="12.7109375" customWidth="1"/>
    <col min="275" max="275" width="15" customWidth="1"/>
    <col min="276" max="276" width="13.28515625" customWidth="1"/>
    <col min="277" max="277" width="0.85546875" customWidth="1"/>
    <col min="278" max="278" width="13.85546875" bestFit="1" customWidth="1"/>
    <col min="514" max="514" width="2.42578125" customWidth="1"/>
    <col min="515" max="515" width="3.28515625" customWidth="1"/>
    <col min="517" max="517" width="1.85546875" customWidth="1"/>
    <col min="518" max="520" width="12.7109375" customWidth="1"/>
    <col min="521" max="521" width="0.85546875" customWidth="1"/>
    <col min="522" max="522" width="1.5703125" customWidth="1"/>
    <col min="523" max="526" width="3.28515625" customWidth="1"/>
    <col min="527" max="527" width="4.7109375" customWidth="1"/>
    <col min="528" max="528" width="5.7109375" customWidth="1"/>
    <col min="529" max="529" width="16.42578125" customWidth="1"/>
    <col min="530" max="530" width="12.7109375" customWidth="1"/>
    <col min="531" max="531" width="15" customWidth="1"/>
    <col min="532" max="532" width="13.28515625" customWidth="1"/>
    <col min="533" max="533" width="0.85546875" customWidth="1"/>
    <col min="534" max="534" width="13.85546875" bestFit="1" customWidth="1"/>
    <col min="770" max="770" width="2.42578125" customWidth="1"/>
    <col min="771" max="771" width="3.28515625" customWidth="1"/>
    <col min="773" max="773" width="1.85546875" customWidth="1"/>
    <col min="774" max="776" width="12.7109375" customWidth="1"/>
    <col min="777" max="777" width="0.85546875" customWidth="1"/>
    <col min="778" max="778" width="1.5703125" customWidth="1"/>
    <col min="779" max="782" width="3.28515625" customWidth="1"/>
    <col min="783" max="783" width="4.7109375" customWidth="1"/>
    <col min="784" max="784" width="5.7109375" customWidth="1"/>
    <col min="785" max="785" width="16.42578125" customWidth="1"/>
    <col min="786" max="786" width="12.7109375" customWidth="1"/>
    <col min="787" max="787" width="15" customWidth="1"/>
    <col min="788" max="788" width="13.28515625" customWidth="1"/>
    <col min="789" max="789" width="0.85546875" customWidth="1"/>
    <col min="790" max="790" width="13.85546875" bestFit="1" customWidth="1"/>
    <col min="1026" max="1026" width="2.42578125" customWidth="1"/>
    <col min="1027" max="1027" width="3.28515625" customWidth="1"/>
    <col min="1029" max="1029" width="1.85546875" customWidth="1"/>
    <col min="1030" max="1032" width="12.7109375" customWidth="1"/>
    <col min="1033" max="1033" width="0.85546875" customWidth="1"/>
    <col min="1034" max="1034" width="1.5703125" customWidth="1"/>
    <col min="1035" max="1038" width="3.28515625" customWidth="1"/>
    <col min="1039" max="1039" width="4.7109375" customWidth="1"/>
    <col min="1040" max="1040" width="5.7109375" customWidth="1"/>
    <col min="1041" max="1041" width="16.42578125" customWidth="1"/>
    <col min="1042" max="1042" width="12.7109375" customWidth="1"/>
    <col min="1043" max="1043" width="15" customWidth="1"/>
    <col min="1044" max="1044" width="13.28515625" customWidth="1"/>
    <col min="1045" max="1045" width="0.85546875" customWidth="1"/>
    <col min="1046" max="1046" width="13.85546875" bestFit="1" customWidth="1"/>
    <col min="1282" max="1282" width="2.42578125" customWidth="1"/>
    <col min="1283" max="1283" width="3.28515625" customWidth="1"/>
    <col min="1285" max="1285" width="1.85546875" customWidth="1"/>
    <col min="1286" max="1288" width="12.7109375" customWidth="1"/>
    <col min="1289" max="1289" width="0.85546875" customWidth="1"/>
    <col min="1290" max="1290" width="1.5703125" customWidth="1"/>
    <col min="1291" max="1294" width="3.28515625" customWidth="1"/>
    <col min="1295" max="1295" width="4.7109375" customWidth="1"/>
    <col min="1296" max="1296" width="5.7109375" customWidth="1"/>
    <col min="1297" max="1297" width="16.42578125" customWidth="1"/>
    <col min="1298" max="1298" width="12.7109375" customWidth="1"/>
    <col min="1299" max="1299" width="15" customWidth="1"/>
    <col min="1300" max="1300" width="13.28515625" customWidth="1"/>
    <col min="1301" max="1301" width="0.85546875" customWidth="1"/>
    <col min="1302" max="1302" width="13.85546875" bestFit="1" customWidth="1"/>
    <col min="1538" max="1538" width="2.42578125" customWidth="1"/>
    <col min="1539" max="1539" width="3.28515625" customWidth="1"/>
    <col min="1541" max="1541" width="1.85546875" customWidth="1"/>
    <col min="1542" max="1544" width="12.7109375" customWidth="1"/>
    <col min="1545" max="1545" width="0.85546875" customWidth="1"/>
    <col min="1546" max="1546" width="1.5703125" customWidth="1"/>
    <col min="1547" max="1550" width="3.28515625" customWidth="1"/>
    <col min="1551" max="1551" width="4.7109375" customWidth="1"/>
    <col min="1552" max="1552" width="5.7109375" customWidth="1"/>
    <col min="1553" max="1553" width="16.42578125" customWidth="1"/>
    <col min="1554" max="1554" width="12.7109375" customWidth="1"/>
    <col min="1555" max="1555" width="15" customWidth="1"/>
    <col min="1556" max="1556" width="13.28515625" customWidth="1"/>
    <col min="1557" max="1557" width="0.85546875" customWidth="1"/>
    <col min="1558" max="1558" width="13.85546875" bestFit="1" customWidth="1"/>
    <col min="1794" max="1794" width="2.42578125" customWidth="1"/>
    <col min="1795" max="1795" width="3.28515625" customWidth="1"/>
    <col min="1797" max="1797" width="1.85546875" customWidth="1"/>
    <col min="1798" max="1800" width="12.7109375" customWidth="1"/>
    <col min="1801" max="1801" width="0.85546875" customWidth="1"/>
    <col min="1802" max="1802" width="1.5703125" customWidth="1"/>
    <col min="1803" max="1806" width="3.28515625" customWidth="1"/>
    <col min="1807" max="1807" width="4.7109375" customWidth="1"/>
    <col min="1808" max="1808" width="5.7109375" customWidth="1"/>
    <col min="1809" max="1809" width="16.42578125" customWidth="1"/>
    <col min="1810" max="1810" width="12.7109375" customWidth="1"/>
    <col min="1811" max="1811" width="15" customWidth="1"/>
    <col min="1812" max="1812" width="13.28515625" customWidth="1"/>
    <col min="1813" max="1813" width="0.85546875" customWidth="1"/>
    <col min="1814" max="1814" width="13.85546875" bestFit="1" customWidth="1"/>
    <col min="2050" max="2050" width="2.42578125" customWidth="1"/>
    <col min="2051" max="2051" width="3.28515625" customWidth="1"/>
    <col min="2053" max="2053" width="1.85546875" customWidth="1"/>
    <col min="2054" max="2056" width="12.7109375" customWidth="1"/>
    <col min="2057" max="2057" width="0.85546875" customWidth="1"/>
    <col min="2058" max="2058" width="1.5703125" customWidth="1"/>
    <col min="2059" max="2062" width="3.28515625" customWidth="1"/>
    <col min="2063" max="2063" width="4.7109375" customWidth="1"/>
    <col min="2064" max="2064" width="5.7109375" customWidth="1"/>
    <col min="2065" max="2065" width="16.42578125" customWidth="1"/>
    <col min="2066" max="2066" width="12.7109375" customWidth="1"/>
    <col min="2067" max="2067" width="15" customWidth="1"/>
    <col min="2068" max="2068" width="13.28515625" customWidth="1"/>
    <col min="2069" max="2069" width="0.85546875" customWidth="1"/>
    <col min="2070" max="2070" width="13.85546875" bestFit="1" customWidth="1"/>
    <col min="2306" max="2306" width="2.42578125" customWidth="1"/>
    <col min="2307" max="2307" width="3.28515625" customWidth="1"/>
    <col min="2309" max="2309" width="1.85546875" customWidth="1"/>
    <col min="2310" max="2312" width="12.7109375" customWidth="1"/>
    <col min="2313" max="2313" width="0.85546875" customWidth="1"/>
    <col min="2314" max="2314" width="1.5703125" customWidth="1"/>
    <col min="2315" max="2318" width="3.28515625" customWidth="1"/>
    <col min="2319" max="2319" width="4.7109375" customWidth="1"/>
    <col min="2320" max="2320" width="5.7109375" customWidth="1"/>
    <col min="2321" max="2321" width="16.42578125" customWidth="1"/>
    <col min="2322" max="2322" width="12.7109375" customWidth="1"/>
    <col min="2323" max="2323" width="15" customWidth="1"/>
    <col min="2324" max="2324" width="13.28515625" customWidth="1"/>
    <col min="2325" max="2325" width="0.85546875" customWidth="1"/>
    <col min="2326" max="2326" width="13.85546875" bestFit="1" customWidth="1"/>
    <col min="2562" max="2562" width="2.42578125" customWidth="1"/>
    <col min="2563" max="2563" width="3.28515625" customWidth="1"/>
    <col min="2565" max="2565" width="1.85546875" customWidth="1"/>
    <col min="2566" max="2568" width="12.7109375" customWidth="1"/>
    <col min="2569" max="2569" width="0.85546875" customWidth="1"/>
    <col min="2570" max="2570" width="1.5703125" customWidth="1"/>
    <col min="2571" max="2574" width="3.28515625" customWidth="1"/>
    <col min="2575" max="2575" width="4.7109375" customWidth="1"/>
    <col min="2576" max="2576" width="5.7109375" customWidth="1"/>
    <col min="2577" max="2577" width="16.42578125" customWidth="1"/>
    <col min="2578" max="2578" width="12.7109375" customWidth="1"/>
    <col min="2579" max="2579" width="15" customWidth="1"/>
    <col min="2580" max="2580" width="13.28515625" customWidth="1"/>
    <col min="2581" max="2581" width="0.85546875" customWidth="1"/>
    <col min="2582" max="2582" width="13.85546875" bestFit="1" customWidth="1"/>
    <col min="2818" max="2818" width="2.42578125" customWidth="1"/>
    <col min="2819" max="2819" width="3.28515625" customWidth="1"/>
    <col min="2821" max="2821" width="1.85546875" customWidth="1"/>
    <col min="2822" max="2824" width="12.7109375" customWidth="1"/>
    <col min="2825" max="2825" width="0.85546875" customWidth="1"/>
    <col min="2826" max="2826" width="1.5703125" customWidth="1"/>
    <col min="2827" max="2830" width="3.28515625" customWidth="1"/>
    <col min="2831" max="2831" width="4.7109375" customWidth="1"/>
    <col min="2832" max="2832" width="5.7109375" customWidth="1"/>
    <col min="2833" max="2833" width="16.42578125" customWidth="1"/>
    <col min="2834" max="2834" width="12.7109375" customWidth="1"/>
    <col min="2835" max="2835" width="15" customWidth="1"/>
    <col min="2836" max="2836" width="13.28515625" customWidth="1"/>
    <col min="2837" max="2837" width="0.85546875" customWidth="1"/>
    <col min="2838" max="2838" width="13.85546875" bestFit="1" customWidth="1"/>
    <col min="3074" max="3074" width="2.42578125" customWidth="1"/>
    <col min="3075" max="3075" width="3.28515625" customWidth="1"/>
    <col min="3077" max="3077" width="1.85546875" customWidth="1"/>
    <col min="3078" max="3080" width="12.7109375" customWidth="1"/>
    <col min="3081" max="3081" width="0.85546875" customWidth="1"/>
    <col min="3082" max="3082" width="1.5703125" customWidth="1"/>
    <col min="3083" max="3086" width="3.28515625" customWidth="1"/>
    <col min="3087" max="3087" width="4.7109375" customWidth="1"/>
    <col min="3088" max="3088" width="5.7109375" customWidth="1"/>
    <col min="3089" max="3089" width="16.42578125" customWidth="1"/>
    <col min="3090" max="3090" width="12.7109375" customWidth="1"/>
    <col min="3091" max="3091" width="15" customWidth="1"/>
    <col min="3092" max="3092" width="13.28515625" customWidth="1"/>
    <col min="3093" max="3093" width="0.85546875" customWidth="1"/>
    <col min="3094" max="3094" width="13.85546875" bestFit="1" customWidth="1"/>
    <col min="3330" max="3330" width="2.42578125" customWidth="1"/>
    <col min="3331" max="3331" width="3.28515625" customWidth="1"/>
    <col min="3333" max="3333" width="1.85546875" customWidth="1"/>
    <col min="3334" max="3336" width="12.7109375" customWidth="1"/>
    <col min="3337" max="3337" width="0.85546875" customWidth="1"/>
    <col min="3338" max="3338" width="1.5703125" customWidth="1"/>
    <col min="3339" max="3342" width="3.28515625" customWidth="1"/>
    <col min="3343" max="3343" width="4.7109375" customWidth="1"/>
    <col min="3344" max="3344" width="5.7109375" customWidth="1"/>
    <col min="3345" max="3345" width="16.42578125" customWidth="1"/>
    <col min="3346" max="3346" width="12.7109375" customWidth="1"/>
    <col min="3347" max="3347" width="15" customWidth="1"/>
    <col min="3348" max="3348" width="13.28515625" customWidth="1"/>
    <col min="3349" max="3349" width="0.85546875" customWidth="1"/>
    <col min="3350" max="3350" width="13.85546875" bestFit="1" customWidth="1"/>
    <col min="3586" max="3586" width="2.42578125" customWidth="1"/>
    <col min="3587" max="3587" width="3.28515625" customWidth="1"/>
    <col min="3589" max="3589" width="1.85546875" customWidth="1"/>
    <col min="3590" max="3592" width="12.7109375" customWidth="1"/>
    <col min="3593" max="3593" width="0.85546875" customWidth="1"/>
    <col min="3594" max="3594" width="1.5703125" customWidth="1"/>
    <col min="3595" max="3598" width="3.28515625" customWidth="1"/>
    <col min="3599" max="3599" width="4.7109375" customWidth="1"/>
    <col min="3600" max="3600" width="5.7109375" customWidth="1"/>
    <col min="3601" max="3601" width="16.42578125" customWidth="1"/>
    <col min="3602" max="3602" width="12.7109375" customWidth="1"/>
    <col min="3603" max="3603" width="15" customWidth="1"/>
    <col min="3604" max="3604" width="13.28515625" customWidth="1"/>
    <col min="3605" max="3605" width="0.85546875" customWidth="1"/>
    <col min="3606" max="3606" width="13.85546875" bestFit="1" customWidth="1"/>
    <col min="3842" max="3842" width="2.42578125" customWidth="1"/>
    <col min="3843" max="3843" width="3.28515625" customWidth="1"/>
    <col min="3845" max="3845" width="1.85546875" customWidth="1"/>
    <col min="3846" max="3848" width="12.7109375" customWidth="1"/>
    <col min="3849" max="3849" width="0.85546875" customWidth="1"/>
    <col min="3850" max="3850" width="1.5703125" customWidth="1"/>
    <col min="3851" max="3854" width="3.28515625" customWidth="1"/>
    <col min="3855" max="3855" width="4.7109375" customWidth="1"/>
    <col min="3856" max="3856" width="5.7109375" customWidth="1"/>
    <col min="3857" max="3857" width="16.42578125" customWidth="1"/>
    <col min="3858" max="3858" width="12.7109375" customWidth="1"/>
    <col min="3859" max="3859" width="15" customWidth="1"/>
    <col min="3860" max="3860" width="13.28515625" customWidth="1"/>
    <col min="3861" max="3861" width="0.85546875" customWidth="1"/>
    <col min="3862" max="3862" width="13.85546875" bestFit="1" customWidth="1"/>
    <col min="4098" max="4098" width="2.42578125" customWidth="1"/>
    <col min="4099" max="4099" width="3.28515625" customWidth="1"/>
    <col min="4101" max="4101" width="1.85546875" customWidth="1"/>
    <col min="4102" max="4104" width="12.7109375" customWidth="1"/>
    <col min="4105" max="4105" width="0.85546875" customWidth="1"/>
    <col min="4106" max="4106" width="1.5703125" customWidth="1"/>
    <col min="4107" max="4110" width="3.28515625" customWidth="1"/>
    <col min="4111" max="4111" width="4.7109375" customWidth="1"/>
    <col min="4112" max="4112" width="5.7109375" customWidth="1"/>
    <col min="4113" max="4113" width="16.42578125" customWidth="1"/>
    <col min="4114" max="4114" width="12.7109375" customWidth="1"/>
    <col min="4115" max="4115" width="15" customWidth="1"/>
    <col min="4116" max="4116" width="13.28515625" customWidth="1"/>
    <col min="4117" max="4117" width="0.85546875" customWidth="1"/>
    <col min="4118" max="4118" width="13.85546875" bestFit="1" customWidth="1"/>
    <col min="4354" max="4354" width="2.42578125" customWidth="1"/>
    <col min="4355" max="4355" width="3.28515625" customWidth="1"/>
    <col min="4357" max="4357" width="1.85546875" customWidth="1"/>
    <col min="4358" max="4360" width="12.7109375" customWidth="1"/>
    <col min="4361" max="4361" width="0.85546875" customWidth="1"/>
    <col min="4362" max="4362" width="1.5703125" customWidth="1"/>
    <col min="4363" max="4366" width="3.28515625" customWidth="1"/>
    <col min="4367" max="4367" width="4.7109375" customWidth="1"/>
    <col min="4368" max="4368" width="5.7109375" customWidth="1"/>
    <col min="4369" max="4369" width="16.42578125" customWidth="1"/>
    <col min="4370" max="4370" width="12.7109375" customWidth="1"/>
    <col min="4371" max="4371" width="15" customWidth="1"/>
    <col min="4372" max="4372" width="13.28515625" customWidth="1"/>
    <col min="4373" max="4373" width="0.85546875" customWidth="1"/>
    <col min="4374" max="4374" width="13.85546875" bestFit="1" customWidth="1"/>
    <col min="4610" max="4610" width="2.42578125" customWidth="1"/>
    <col min="4611" max="4611" width="3.28515625" customWidth="1"/>
    <col min="4613" max="4613" width="1.85546875" customWidth="1"/>
    <col min="4614" max="4616" width="12.7109375" customWidth="1"/>
    <col min="4617" max="4617" width="0.85546875" customWidth="1"/>
    <col min="4618" max="4618" width="1.5703125" customWidth="1"/>
    <col min="4619" max="4622" width="3.28515625" customWidth="1"/>
    <col min="4623" max="4623" width="4.7109375" customWidth="1"/>
    <col min="4624" max="4624" width="5.7109375" customWidth="1"/>
    <col min="4625" max="4625" width="16.42578125" customWidth="1"/>
    <col min="4626" max="4626" width="12.7109375" customWidth="1"/>
    <col min="4627" max="4627" width="15" customWidth="1"/>
    <col min="4628" max="4628" width="13.28515625" customWidth="1"/>
    <col min="4629" max="4629" width="0.85546875" customWidth="1"/>
    <col min="4630" max="4630" width="13.85546875" bestFit="1" customWidth="1"/>
    <col min="4866" max="4866" width="2.42578125" customWidth="1"/>
    <col min="4867" max="4867" width="3.28515625" customWidth="1"/>
    <col min="4869" max="4869" width="1.85546875" customWidth="1"/>
    <col min="4870" max="4872" width="12.7109375" customWidth="1"/>
    <col min="4873" max="4873" width="0.85546875" customWidth="1"/>
    <col min="4874" max="4874" width="1.5703125" customWidth="1"/>
    <col min="4875" max="4878" width="3.28515625" customWidth="1"/>
    <col min="4879" max="4879" width="4.7109375" customWidth="1"/>
    <col min="4880" max="4880" width="5.7109375" customWidth="1"/>
    <col min="4881" max="4881" width="16.42578125" customWidth="1"/>
    <col min="4882" max="4882" width="12.7109375" customWidth="1"/>
    <col min="4883" max="4883" width="15" customWidth="1"/>
    <col min="4884" max="4884" width="13.28515625" customWidth="1"/>
    <col min="4885" max="4885" width="0.85546875" customWidth="1"/>
    <col min="4886" max="4886" width="13.85546875" bestFit="1" customWidth="1"/>
    <col min="5122" max="5122" width="2.42578125" customWidth="1"/>
    <col min="5123" max="5123" width="3.28515625" customWidth="1"/>
    <col min="5125" max="5125" width="1.85546875" customWidth="1"/>
    <col min="5126" max="5128" width="12.7109375" customWidth="1"/>
    <col min="5129" max="5129" width="0.85546875" customWidth="1"/>
    <col min="5130" max="5130" width="1.5703125" customWidth="1"/>
    <col min="5131" max="5134" width="3.28515625" customWidth="1"/>
    <col min="5135" max="5135" width="4.7109375" customWidth="1"/>
    <col min="5136" max="5136" width="5.7109375" customWidth="1"/>
    <col min="5137" max="5137" width="16.42578125" customWidth="1"/>
    <col min="5138" max="5138" width="12.7109375" customWidth="1"/>
    <col min="5139" max="5139" width="15" customWidth="1"/>
    <col min="5140" max="5140" width="13.28515625" customWidth="1"/>
    <col min="5141" max="5141" width="0.85546875" customWidth="1"/>
    <col min="5142" max="5142" width="13.85546875" bestFit="1" customWidth="1"/>
    <col min="5378" max="5378" width="2.42578125" customWidth="1"/>
    <col min="5379" max="5379" width="3.28515625" customWidth="1"/>
    <col min="5381" max="5381" width="1.85546875" customWidth="1"/>
    <col min="5382" max="5384" width="12.7109375" customWidth="1"/>
    <col min="5385" max="5385" width="0.85546875" customWidth="1"/>
    <col min="5386" max="5386" width="1.5703125" customWidth="1"/>
    <col min="5387" max="5390" width="3.28515625" customWidth="1"/>
    <col min="5391" max="5391" width="4.7109375" customWidth="1"/>
    <col min="5392" max="5392" width="5.7109375" customWidth="1"/>
    <col min="5393" max="5393" width="16.42578125" customWidth="1"/>
    <col min="5394" max="5394" width="12.7109375" customWidth="1"/>
    <col min="5395" max="5395" width="15" customWidth="1"/>
    <col min="5396" max="5396" width="13.28515625" customWidth="1"/>
    <col min="5397" max="5397" width="0.85546875" customWidth="1"/>
    <col min="5398" max="5398" width="13.85546875" bestFit="1" customWidth="1"/>
    <col min="5634" max="5634" width="2.42578125" customWidth="1"/>
    <col min="5635" max="5635" width="3.28515625" customWidth="1"/>
    <col min="5637" max="5637" width="1.85546875" customWidth="1"/>
    <col min="5638" max="5640" width="12.7109375" customWidth="1"/>
    <col min="5641" max="5641" width="0.85546875" customWidth="1"/>
    <col min="5642" max="5642" width="1.5703125" customWidth="1"/>
    <col min="5643" max="5646" width="3.28515625" customWidth="1"/>
    <col min="5647" max="5647" width="4.7109375" customWidth="1"/>
    <col min="5648" max="5648" width="5.7109375" customWidth="1"/>
    <col min="5649" max="5649" width="16.42578125" customWidth="1"/>
    <col min="5650" max="5650" width="12.7109375" customWidth="1"/>
    <col min="5651" max="5651" width="15" customWidth="1"/>
    <col min="5652" max="5652" width="13.28515625" customWidth="1"/>
    <col min="5653" max="5653" width="0.85546875" customWidth="1"/>
    <col min="5654" max="5654" width="13.85546875" bestFit="1" customWidth="1"/>
    <col min="5890" max="5890" width="2.42578125" customWidth="1"/>
    <col min="5891" max="5891" width="3.28515625" customWidth="1"/>
    <col min="5893" max="5893" width="1.85546875" customWidth="1"/>
    <col min="5894" max="5896" width="12.7109375" customWidth="1"/>
    <col min="5897" max="5897" width="0.85546875" customWidth="1"/>
    <col min="5898" max="5898" width="1.5703125" customWidth="1"/>
    <col min="5899" max="5902" width="3.28515625" customWidth="1"/>
    <col min="5903" max="5903" width="4.7109375" customWidth="1"/>
    <col min="5904" max="5904" width="5.7109375" customWidth="1"/>
    <col min="5905" max="5905" width="16.42578125" customWidth="1"/>
    <col min="5906" max="5906" width="12.7109375" customWidth="1"/>
    <col min="5907" max="5907" width="15" customWidth="1"/>
    <col min="5908" max="5908" width="13.28515625" customWidth="1"/>
    <col min="5909" max="5909" width="0.85546875" customWidth="1"/>
    <col min="5910" max="5910" width="13.85546875" bestFit="1" customWidth="1"/>
    <col min="6146" max="6146" width="2.42578125" customWidth="1"/>
    <col min="6147" max="6147" width="3.28515625" customWidth="1"/>
    <col min="6149" max="6149" width="1.85546875" customWidth="1"/>
    <col min="6150" max="6152" width="12.7109375" customWidth="1"/>
    <col min="6153" max="6153" width="0.85546875" customWidth="1"/>
    <col min="6154" max="6154" width="1.5703125" customWidth="1"/>
    <col min="6155" max="6158" width="3.28515625" customWidth="1"/>
    <col min="6159" max="6159" width="4.7109375" customWidth="1"/>
    <col min="6160" max="6160" width="5.7109375" customWidth="1"/>
    <col min="6161" max="6161" width="16.42578125" customWidth="1"/>
    <col min="6162" max="6162" width="12.7109375" customWidth="1"/>
    <col min="6163" max="6163" width="15" customWidth="1"/>
    <col min="6164" max="6164" width="13.28515625" customWidth="1"/>
    <col min="6165" max="6165" width="0.85546875" customWidth="1"/>
    <col min="6166" max="6166" width="13.85546875" bestFit="1" customWidth="1"/>
    <col min="6402" max="6402" width="2.42578125" customWidth="1"/>
    <col min="6403" max="6403" width="3.28515625" customWidth="1"/>
    <col min="6405" max="6405" width="1.85546875" customWidth="1"/>
    <col min="6406" max="6408" width="12.7109375" customWidth="1"/>
    <col min="6409" max="6409" width="0.85546875" customWidth="1"/>
    <col min="6410" max="6410" width="1.5703125" customWidth="1"/>
    <col min="6411" max="6414" width="3.28515625" customWidth="1"/>
    <col min="6415" max="6415" width="4.7109375" customWidth="1"/>
    <col min="6416" max="6416" width="5.7109375" customWidth="1"/>
    <col min="6417" max="6417" width="16.42578125" customWidth="1"/>
    <col min="6418" max="6418" width="12.7109375" customWidth="1"/>
    <col min="6419" max="6419" width="15" customWidth="1"/>
    <col min="6420" max="6420" width="13.28515625" customWidth="1"/>
    <col min="6421" max="6421" width="0.85546875" customWidth="1"/>
    <col min="6422" max="6422" width="13.85546875" bestFit="1" customWidth="1"/>
    <col min="6658" max="6658" width="2.42578125" customWidth="1"/>
    <col min="6659" max="6659" width="3.28515625" customWidth="1"/>
    <col min="6661" max="6661" width="1.85546875" customWidth="1"/>
    <col min="6662" max="6664" width="12.7109375" customWidth="1"/>
    <col min="6665" max="6665" width="0.85546875" customWidth="1"/>
    <col min="6666" max="6666" width="1.5703125" customWidth="1"/>
    <col min="6667" max="6670" width="3.28515625" customWidth="1"/>
    <col min="6671" max="6671" width="4.7109375" customWidth="1"/>
    <col min="6672" max="6672" width="5.7109375" customWidth="1"/>
    <col min="6673" max="6673" width="16.42578125" customWidth="1"/>
    <col min="6674" max="6674" width="12.7109375" customWidth="1"/>
    <col min="6675" max="6675" width="15" customWidth="1"/>
    <col min="6676" max="6676" width="13.28515625" customWidth="1"/>
    <col min="6677" max="6677" width="0.85546875" customWidth="1"/>
    <col min="6678" max="6678" width="13.85546875" bestFit="1" customWidth="1"/>
    <col min="6914" max="6914" width="2.42578125" customWidth="1"/>
    <col min="6915" max="6915" width="3.28515625" customWidth="1"/>
    <col min="6917" max="6917" width="1.85546875" customWidth="1"/>
    <col min="6918" max="6920" width="12.7109375" customWidth="1"/>
    <col min="6921" max="6921" width="0.85546875" customWidth="1"/>
    <col min="6922" max="6922" width="1.5703125" customWidth="1"/>
    <col min="6923" max="6926" width="3.28515625" customWidth="1"/>
    <col min="6927" max="6927" width="4.7109375" customWidth="1"/>
    <col min="6928" max="6928" width="5.7109375" customWidth="1"/>
    <col min="6929" max="6929" width="16.42578125" customWidth="1"/>
    <col min="6930" max="6930" width="12.7109375" customWidth="1"/>
    <col min="6931" max="6931" width="15" customWidth="1"/>
    <col min="6932" max="6932" width="13.28515625" customWidth="1"/>
    <col min="6933" max="6933" width="0.85546875" customWidth="1"/>
    <col min="6934" max="6934" width="13.85546875" bestFit="1" customWidth="1"/>
    <col min="7170" max="7170" width="2.42578125" customWidth="1"/>
    <col min="7171" max="7171" width="3.28515625" customWidth="1"/>
    <col min="7173" max="7173" width="1.85546875" customWidth="1"/>
    <col min="7174" max="7176" width="12.7109375" customWidth="1"/>
    <col min="7177" max="7177" width="0.85546875" customWidth="1"/>
    <col min="7178" max="7178" width="1.5703125" customWidth="1"/>
    <col min="7179" max="7182" width="3.28515625" customWidth="1"/>
    <col min="7183" max="7183" width="4.7109375" customWidth="1"/>
    <col min="7184" max="7184" width="5.7109375" customWidth="1"/>
    <col min="7185" max="7185" width="16.42578125" customWidth="1"/>
    <col min="7186" max="7186" width="12.7109375" customWidth="1"/>
    <col min="7187" max="7187" width="15" customWidth="1"/>
    <col min="7188" max="7188" width="13.28515625" customWidth="1"/>
    <col min="7189" max="7189" width="0.85546875" customWidth="1"/>
    <col min="7190" max="7190" width="13.85546875" bestFit="1" customWidth="1"/>
    <col min="7426" max="7426" width="2.42578125" customWidth="1"/>
    <col min="7427" max="7427" width="3.28515625" customWidth="1"/>
    <col min="7429" max="7429" width="1.85546875" customWidth="1"/>
    <col min="7430" max="7432" width="12.7109375" customWidth="1"/>
    <col min="7433" max="7433" width="0.85546875" customWidth="1"/>
    <col min="7434" max="7434" width="1.5703125" customWidth="1"/>
    <col min="7435" max="7438" width="3.28515625" customWidth="1"/>
    <col min="7439" max="7439" width="4.7109375" customWidth="1"/>
    <col min="7440" max="7440" width="5.7109375" customWidth="1"/>
    <col min="7441" max="7441" width="16.42578125" customWidth="1"/>
    <col min="7442" max="7442" width="12.7109375" customWidth="1"/>
    <col min="7443" max="7443" width="15" customWidth="1"/>
    <col min="7444" max="7444" width="13.28515625" customWidth="1"/>
    <col min="7445" max="7445" width="0.85546875" customWidth="1"/>
    <col min="7446" max="7446" width="13.85546875" bestFit="1" customWidth="1"/>
    <col min="7682" max="7682" width="2.42578125" customWidth="1"/>
    <col min="7683" max="7683" width="3.28515625" customWidth="1"/>
    <col min="7685" max="7685" width="1.85546875" customWidth="1"/>
    <col min="7686" max="7688" width="12.7109375" customWidth="1"/>
    <col min="7689" max="7689" width="0.85546875" customWidth="1"/>
    <col min="7690" max="7690" width="1.5703125" customWidth="1"/>
    <col min="7691" max="7694" width="3.28515625" customWidth="1"/>
    <col min="7695" max="7695" width="4.7109375" customWidth="1"/>
    <col min="7696" max="7696" width="5.7109375" customWidth="1"/>
    <col min="7697" max="7697" width="16.42578125" customWidth="1"/>
    <col min="7698" max="7698" width="12.7109375" customWidth="1"/>
    <col min="7699" max="7699" width="15" customWidth="1"/>
    <col min="7700" max="7700" width="13.28515625" customWidth="1"/>
    <col min="7701" max="7701" width="0.85546875" customWidth="1"/>
    <col min="7702" max="7702" width="13.85546875" bestFit="1" customWidth="1"/>
    <col min="7938" max="7938" width="2.42578125" customWidth="1"/>
    <col min="7939" max="7939" width="3.28515625" customWidth="1"/>
    <col min="7941" max="7941" width="1.85546875" customWidth="1"/>
    <col min="7942" max="7944" width="12.7109375" customWidth="1"/>
    <col min="7945" max="7945" width="0.85546875" customWidth="1"/>
    <col min="7946" max="7946" width="1.5703125" customWidth="1"/>
    <col min="7947" max="7950" width="3.28515625" customWidth="1"/>
    <col min="7951" max="7951" width="4.7109375" customWidth="1"/>
    <col min="7952" max="7952" width="5.7109375" customWidth="1"/>
    <col min="7953" max="7953" width="16.42578125" customWidth="1"/>
    <col min="7954" max="7954" width="12.7109375" customWidth="1"/>
    <col min="7955" max="7955" width="15" customWidth="1"/>
    <col min="7956" max="7956" width="13.28515625" customWidth="1"/>
    <col min="7957" max="7957" width="0.85546875" customWidth="1"/>
    <col min="7958" max="7958" width="13.85546875" bestFit="1" customWidth="1"/>
    <col min="8194" max="8194" width="2.42578125" customWidth="1"/>
    <col min="8195" max="8195" width="3.28515625" customWidth="1"/>
    <col min="8197" max="8197" width="1.85546875" customWidth="1"/>
    <col min="8198" max="8200" width="12.7109375" customWidth="1"/>
    <col min="8201" max="8201" width="0.85546875" customWidth="1"/>
    <col min="8202" max="8202" width="1.5703125" customWidth="1"/>
    <col min="8203" max="8206" width="3.28515625" customWidth="1"/>
    <col min="8207" max="8207" width="4.7109375" customWidth="1"/>
    <col min="8208" max="8208" width="5.7109375" customWidth="1"/>
    <col min="8209" max="8209" width="16.42578125" customWidth="1"/>
    <col min="8210" max="8210" width="12.7109375" customWidth="1"/>
    <col min="8211" max="8211" width="15" customWidth="1"/>
    <col min="8212" max="8212" width="13.28515625" customWidth="1"/>
    <col min="8213" max="8213" width="0.85546875" customWidth="1"/>
    <col min="8214" max="8214" width="13.85546875" bestFit="1" customWidth="1"/>
    <col min="8450" max="8450" width="2.42578125" customWidth="1"/>
    <col min="8451" max="8451" width="3.28515625" customWidth="1"/>
    <col min="8453" max="8453" width="1.85546875" customWidth="1"/>
    <col min="8454" max="8456" width="12.7109375" customWidth="1"/>
    <col min="8457" max="8457" width="0.85546875" customWidth="1"/>
    <col min="8458" max="8458" width="1.5703125" customWidth="1"/>
    <col min="8459" max="8462" width="3.28515625" customWidth="1"/>
    <col min="8463" max="8463" width="4.7109375" customWidth="1"/>
    <col min="8464" max="8464" width="5.7109375" customWidth="1"/>
    <col min="8465" max="8465" width="16.42578125" customWidth="1"/>
    <col min="8466" max="8466" width="12.7109375" customWidth="1"/>
    <col min="8467" max="8467" width="15" customWidth="1"/>
    <col min="8468" max="8468" width="13.28515625" customWidth="1"/>
    <col min="8469" max="8469" width="0.85546875" customWidth="1"/>
    <col min="8470" max="8470" width="13.85546875" bestFit="1" customWidth="1"/>
    <col min="8706" max="8706" width="2.42578125" customWidth="1"/>
    <col min="8707" max="8707" width="3.28515625" customWidth="1"/>
    <col min="8709" max="8709" width="1.85546875" customWidth="1"/>
    <col min="8710" max="8712" width="12.7109375" customWidth="1"/>
    <col min="8713" max="8713" width="0.85546875" customWidth="1"/>
    <col min="8714" max="8714" width="1.5703125" customWidth="1"/>
    <col min="8715" max="8718" width="3.28515625" customWidth="1"/>
    <col min="8719" max="8719" width="4.7109375" customWidth="1"/>
    <col min="8720" max="8720" width="5.7109375" customWidth="1"/>
    <col min="8721" max="8721" width="16.42578125" customWidth="1"/>
    <col min="8722" max="8722" width="12.7109375" customWidth="1"/>
    <col min="8723" max="8723" width="15" customWidth="1"/>
    <col min="8724" max="8724" width="13.28515625" customWidth="1"/>
    <col min="8725" max="8725" width="0.85546875" customWidth="1"/>
    <col min="8726" max="8726" width="13.85546875" bestFit="1" customWidth="1"/>
    <col min="8962" max="8962" width="2.42578125" customWidth="1"/>
    <col min="8963" max="8963" width="3.28515625" customWidth="1"/>
    <col min="8965" max="8965" width="1.85546875" customWidth="1"/>
    <col min="8966" max="8968" width="12.7109375" customWidth="1"/>
    <col min="8969" max="8969" width="0.85546875" customWidth="1"/>
    <col min="8970" max="8970" width="1.5703125" customWidth="1"/>
    <col min="8971" max="8974" width="3.28515625" customWidth="1"/>
    <col min="8975" max="8975" width="4.7109375" customWidth="1"/>
    <col min="8976" max="8976" width="5.7109375" customWidth="1"/>
    <col min="8977" max="8977" width="16.42578125" customWidth="1"/>
    <col min="8978" max="8978" width="12.7109375" customWidth="1"/>
    <col min="8979" max="8979" width="15" customWidth="1"/>
    <col min="8980" max="8980" width="13.28515625" customWidth="1"/>
    <col min="8981" max="8981" width="0.85546875" customWidth="1"/>
    <col min="8982" max="8982" width="13.85546875" bestFit="1" customWidth="1"/>
    <col min="9218" max="9218" width="2.42578125" customWidth="1"/>
    <col min="9219" max="9219" width="3.28515625" customWidth="1"/>
    <col min="9221" max="9221" width="1.85546875" customWidth="1"/>
    <col min="9222" max="9224" width="12.7109375" customWidth="1"/>
    <col min="9225" max="9225" width="0.85546875" customWidth="1"/>
    <col min="9226" max="9226" width="1.5703125" customWidth="1"/>
    <col min="9227" max="9230" width="3.28515625" customWidth="1"/>
    <col min="9231" max="9231" width="4.7109375" customWidth="1"/>
    <col min="9232" max="9232" width="5.7109375" customWidth="1"/>
    <col min="9233" max="9233" width="16.42578125" customWidth="1"/>
    <col min="9234" max="9234" width="12.7109375" customWidth="1"/>
    <col min="9235" max="9235" width="15" customWidth="1"/>
    <col min="9236" max="9236" width="13.28515625" customWidth="1"/>
    <col min="9237" max="9237" width="0.85546875" customWidth="1"/>
    <col min="9238" max="9238" width="13.85546875" bestFit="1" customWidth="1"/>
    <col min="9474" max="9474" width="2.42578125" customWidth="1"/>
    <col min="9475" max="9475" width="3.28515625" customWidth="1"/>
    <col min="9477" max="9477" width="1.85546875" customWidth="1"/>
    <col min="9478" max="9480" width="12.7109375" customWidth="1"/>
    <col min="9481" max="9481" width="0.85546875" customWidth="1"/>
    <col min="9482" max="9482" width="1.5703125" customWidth="1"/>
    <col min="9483" max="9486" width="3.28515625" customWidth="1"/>
    <col min="9487" max="9487" width="4.7109375" customWidth="1"/>
    <col min="9488" max="9488" width="5.7109375" customWidth="1"/>
    <col min="9489" max="9489" width="16.42578125" customWidth="1"/>
    <col min="9490" max="9490" width="12.7109375" customWidth="1"/>
    <col min="9491" max="9491" width="15" customWidth="1"/>
    <col min="9492" max="9492" width="13.28515625" customWidth="1"/>
    <col min="9493" max="9493" width="0.85546875" customWidth="1"/>
    <col min="9494" max="9494" width="13.85546875" bestFit="1" customWidth="1"/>
    <col min="9730" max="9730" width="2.42578125" customWidth="1"/>
    <col min="9731" max="9731" width="3.28515625" customWidth="1"/>
    <col min="9733" max="9733" width="1.85546875" customWidth="1"/>
    <col min="9734" max="9736" width="12.7109375" customWidth="1"/>
    <col min="9737" max="9737" width="0.85546875" customWidth="1"/>
    <col min="9738" max="9738" width="1.5703125" customWidth="1"/>
    <col min="9739" max="9742" width="3.28515625" customWidth="1"/>
    <col min="9743" max="9743" width="4.7109375" customWidth="1"/>
    <col min="9744" max="9744" width="5.7109375" customWidth="1"/>
    <col min="9745" max="9745" width="16.42578125" customWidth="1"/>
    <col min="9746" max="9746" width="12.7109375" customWidth="1"/>
    <col min="9747" max="9747" width="15" customWidth="1"/>
    <col min="9748" max="9748" width="13.28515625" customWidth="1"/>
    <col min="9749" max="9749" width="0.85546875" customWidth="1"/>
    <col min="9750" max="9750" width="13.85546875" bestFit="1" customWidth="1"/>
    <col min="9986" max="9986" width="2.42578125" customWidth="1"/>
    <col min="9987" max="9987" width="3.28515625" customWidth="1"/>
    <col min="9989" max="9989" width="1.85546875" customWidth="1"/>
    <col min="9990" max="9992" width="12.7109375" customWidth="1"/>
    <col min="9993" max="9993" width="0.85546875" customWidth="1"/>
    <col min="9994" max="9994" width="1.5703125" customWidth="1"/>
    <col min="9995" max="9998" width="3.28515625" customWidth="1"/>
    <col min="9999" max="9999" width="4.7109375" customWidth="1"/>
    <col min="10000" max="10000" width="5.7109375" customWidth="1"/>
    <col min="10001" max="10001" width="16.42578125" customWidth="1"/>
    <col min="10002" max="10002" width="12.7109375" customWidth="1"/>
    <col min="10003" max="10003" width="15" customWidth="1"/>
    <col min="10004" max="10004" width="13.28515625" customWidth="1"/>
    <col min="10005" max="10005" width="0.85546875" customWidth="1"/>
    <col min="10006" max="10006" width="13.85546875" bestFit="1" customWidth="1"/>
    <col min="10242" max="10242" width="2.42578125" customWidth="1"/>
    <col min="10243" max="10243" width="3.28515625" customWidth="1"/>
    <col min="10245" max="10245" width="1.85546875" customWidth="1"/>
    <col min="10246" max="10248" width="12.7109375" customWidth="1"/>
    <col min="10249" max="10249" width="0.85546875" customWidth="1"/>
    <col min="10250" max="10250" width="1.5703125" customWidth="1"/>
    <col min="10251" max="10254" width="3.28515625" customWidth="1"/>
    <col min="10255" max="10255" width="4.7109375" customWidth="1"/>
    <col min="10256" max="10256" width="5.7109375" customWidth="1"/>
    <col min="10257" max="10257" width="16.42578125" customWidth="1"/>
    <col min="10258" max="10258" width="12.7109375" customWidth="1"/>
    <col min="10259" max="10259" width="15" customWidth="1"/>
    <col min="10260" max="10260" width="13.28515625" customWidth="1"/>
    <col min="10261" max="10261" width="0.85546875" customWidth="1"/>
    <col min="10262" max="10262" width="13.85546875" bestFit="1" customWidth="1"/>
    <col min="10498" max="10498" width="2.42578125" customWidth="1"/>
    <col min="10499" max="10499" width="3.28515625" customWidth="1"/>
    <col min="10501" max="10501" width="1.85546875" customWidth="1"/>
    <col min="10502" max="10504" width="12.7109375" customWidth="1"/>
    <col min="10505" max="10505" width="0.85546875" customWidth="1"/>
    <col min="10506" max="10506" width="1.5703125" customWidth="1"/>
    <col min="10507" max="10510" width="3.28515625" customWidth="1"/>
    <col min="10511" max="10511" width="4.7109375" customWidth="1"/>
    <col min="10512" max="10512" width="5.7109375" customWidth="1"/>
    <col min="10513" max="10513" width="16.42578125" customWidth="1"/>
    <col min="10514" max="10514" width="12.7109375" customWidth="1"/>
    <col min="10515" max="10515" width="15" customWidth="1"/>
    <col min="10516" max="10516" width="13.28515625" customWidth="1"/>
    <col min="10517" max="10517" width="0.85546875" customWidth="1"/>
    <col min="10518" max="10518" width="13.85546875" bestFit="1" customWidth="1"/>
    <col min="10754" max="10754" width="2.42578125" customWidth="1"/>
    <col min="10755" max="10755" width="3.28515625" customWidth="1"/>
    <col min="10757" max="10757" width="1.85546875" customWidth="1"/>
    <col min="10758" max="10760" width="12.7109375" customWidth="1"/>
    <col min="10761" max="10761" width="0.85546875" customWidth="1"/>
    <col min="10762" max="10762" width="1.5703125" customWidth="1"/>
    <col min="10763" max="10766" width="3.28515625" customWidth="1"/>
    <col min="10767" max="10767" width="4.7109375" customWidth="1"/>
    <col min="10768" max="10768" width="5.7109375" customWidth="1"/>
    <col min="10769" max="10769" width="16.42578125" customWidth="1"/>
    <col min="10770" max="10770" width="12.7109375" customWidth="1"/>
    <col min="10771" max="10771" width="15" customWidth="1"/>
    <col min="10772" max="10772" width="13.28515625" customWidth="1"/>
    <col min="10773" max="10773" width="0.85546875" customWidth="1"/>
    <col min="10774" max="10774" width="13.85546875" bestFit="1" customWidth="1"/>
    <col min="11010" max="11010" width="2.42578125" customWidth="1"/>
    <col min="11011" max="11011" width="3.28515625" customWidth="1"/>
    <col min="11013" max="11013" width="1.85546875" customWidth="1"/>
    <col min="11014" max="11016" width="12.7109375" customWidth="1"/>
    <col min="11017" max="11017" width="0.85546875" customWidth="1"/>
    <col min="11018" max="11018" width="1.5703125" customWidth="1"/>
    <col min="11019" max="11022" width="3.28515625" customWidth="1"/>
    <col min="11023" max="11023" width="4.7109375" customWidth="1"/>
    <col min="11024" max="11024" width="5.7109375" customWidth="1"/>
    <col min="11025" max="11025" width="16.42578125" customWidth="1"/>
    <col min="11026" max="11026" width="12.7109375" customWidth="1"/>
    <col min="11027" max="11027" width="15" customWidth="1"/>
    <col min="11028" max="11028" width="13.28515625" customWidth="1"/>
    <col min="11029" max="11029" width="0.85546875" customWidth="1"/>
    <col min="11030" max="11030" width="13.85546875" bestFit="1" customWidth="1"/>
    <col min="11266" max="11266" width="2.42578125" customWidth="1"/>
    <col min="11267" max="11267" width="3.28515625" customWidth="1"/>
    <col min="11269" max="11269" width="1.85546875" customWidth="1"/>
    <col min="11270" max="11272" width="12.7109375" customWidth="1"/>
    <col min="11273" max="11273" width="0.85546875" customWidth="1"/>
    <col min="11274" max="11274" width="1.5703125" customWidth="1"/>
    <col min="11275" max="11278" width="3.28515625" customWidth="1"/>
    <col min="11279" max="11279" width="4.7109375" customWidth="1"/>
    <col min="11280" max="11280" width="5.7109375" customWidth="1"/>
    <col min="11281" max="11281" width="16.42578125" customWidth="1"/>
    <col min="11282" max="11282" width="12.7109375" customWidth="1"/>
    <col min="11283" max="11283" width="15" customWidth="1"/>
    <col min="11284" max="11284" width="13.28515625" customWidth="1"/>
    <col min="11285" max="11285" width="0.85546875" customWidth="1"/>
    <col min="11286" max="11286" width="13.85546875" bestFit="1" customWidth="1"/>
    <col min="11522" max="11522" width="2.42578125" customWidth="1"/>
    <col min="11523" max="11523" width="3.28515625" customWidth="1"/>
    <col min="11525" max="11525" width="1.85546875" customWidth="1"/>
    <col min="11526" max="11528" width="12.7109375" customWidth="1"/>
    <col min="11529" max="11529" width="0.85546875" customWidth="1"/>
    <col min="11530" max="11530" width="1.5703125" customWidth="1"/>
    <col min="11531" max="11534" width="3.28515625" customWidth="1"/>
    <col min="11535" max="11535" width="4.7109375" customWidth="1"/>
    <col min="11536" max="11536" width="5.7109375" customWidth="1"/>
    <col min="11537" max="11537" width="16.42578125" customWidth="1"/>
    <col min="11538" max="11538" width="12.7109375" customWidth="1"/>
    <col min="11539" max="11539" width="15" customWidth="1"/>
    <col min="11540" max="11540" width="13.28515625" customWidth="1"/>
    <col min="11541" max="11541" width="0.85546875" customWidth="1"/>
    <col min="11542" max="11542" width="13.85546875" bestFit="1" customWidth="1"/>
    <col min="11778" max="11778" width="2.42578125" customWidth="1"/>
    <col min="11779" max="11779" width="3.28515625" customWidth="1"/>
    <col min="11781" max="11781" width="1.85546875" customWidth="1"/>
    <col min="11782" max="11784" width="12.7109375" customWidth="1"/>
    <col min="11785" max="11785" width="0.85546875" customWidth="1"/>
    <col min="11786" max="11786" width="1.5703125" customWidth="1"/>
    <col min="11787" max="11790" width="3.28515625" customWidth="1"/>
    <col min="11791" max="11791" width="4.7109375" customWidth="1"/>
    <col min="11792" max="11792" width="5.7109375" customWidth="1"/>
    <col min="11793" max="11793" width="16.42578125" customWidth="1"/>
    <col min="11794" max="11794" width="12.7109375" customWidth="1"/>
    <col min="11795" max="11795" width="15" customWidth="1"/>
    <col min="11796" max="11796" width="13.28515625" customWidth="1"/>
    <col min="11797" max="11797" width="0.85546875" customWidth="1"/>
    <col min="11798" max="11798" width="13.85546875" bestFit="1" customWidth="1"/>
    <col min="12034" max="12034" width="2.42578125" customWidth="1"/>
    <col min="12035" max="12035" width="3.28515625" customWidth="1"/>
    <col min="12037" max="12037" width="1.85546875" customWidth="1"/>
    <col min="12038" max="12040" width="12.7109375" customWidth="1"/>
    <col min="12041" max="12041" width="0.85546875" customWidth="1"/>
    <col min="12042" max="12042" width="1.5703125" customWidth="1"/>
    <col min="12043" max="12046" width="3.28515625" customWidth="1"/>
    <col min="12047" max="12047" width="4.7109375" customWidth="1"/>
    <col min="12048" max="12048" width="5.7109375" customWidth="1"/>
    <col min="12049" max="12049" width="16.42578125" customWidth="1"/>
    <col min="12050" max="12050" width="12.7109375" customWidth="1"/>
    <col min="12051" max="12051" width="15" customWidth="1"/>
    <col min="12052" max="12052" width="13.28515625" customWidth="1"/>
    <col min="12053" max="12053" width="0.85546875" customWidth="1"/>
    <col min="12054" max="12054" width="13.85546875" bestFit="1" customWidth="1"/>
    <col min="12290" max="12290" width="2.42578125" customWidth="1"/>
    <col min="12291" max="12291" width="3.28515625" customWidth="1"/>
    <col min="12293" max="12293" width="1.85546875" customWidth="1"/>
    <col min="12294" max="12296" width="12.7109375" customWidth="1"/>
    <col min="12297" max="12297" width="0.85546875" customWidth="1"/>
    <col min="12298" max="12298" width="1.5703125" customWidth="1"/>
    <col min="12299" max="12302" width="3.28515625" customWidth="1"/>
    <col min="12303" max="12303" width="4.7109375" customWidth="1"/>
    <col min="12304" max="12304" width="5.7109375" customWidth="1"/>
    <col min="12305" max="12305" width="16.42578125" customWidth="1"/>
    <col min="12306" max="12306" width="12.7109375" customWidth="1"/>
    <col min="12307" max="12307" width="15" customWidth="1"/>
    <col min="12308" max="12308" width="13.28515625" customWidth="1"/>
    <col min="12309" max="12309" width="0.85546875" customWidth="1"/>
    <col min="12310" max="12310" width="13.85546875" bestFit="1" customWidth="1"/>
    <col min="12546" max="12546" width="2.42578125" customWidth="1"/>
    <col min="12547" max="12547" width="3.28515625" customWidth="1"/>
    <col min="12549" max="12549" width="1.85546875" customWidth="1"/>
    <col min="12550" max="12552" width="12.7109375" customWidth="1"/>
    <col min="12553" max="12553" width="0.85546875" customWidth="1"/>
    <col min="12554" max="12554" width="1.5703125" customWidth="1"/>
    <col min="12555" max="12558" width="3.28515625" customWidth="1"/>
    <col min="12559" max="12559" width="4.7109375" customWidth="1"/>
    <col min="12560" max="12560" width="5.7109375" customWidth="1"/>
    <col min="12561" max="12561" width="16.42578125" customWidth="1"/>
    <col min="12562" max="12562" width="12.7109375" customWidth="1"/>
    <col min="12563" max="12563" width="15" customWidth="1"/>
    <col min="12564" max="12564" width="13.28515625" customWidth="1"/>
    <col min="12565" max="12565" width="0.85546875" customWidth="1"/>
    <col min="12566" max="12566" width="13.85546875" bestFit="1" customWidth="1"/>
    <col min="12802" max="12802" width="2.42578125" customWidth="1"/>
    <col min="12803" max="12803" width="3.28515625" customWidth="1"/>
    <col min="12805" max="12805" width="1.85546875" customWidth="1"/>
    <col min="12806" max="12808" width="12.7109375" customWidth="1"/>
    <col min="12809" max="12809" width="0.85546875" customWidth="1"/>
    <col min="12810" max="12810" width="1.5703125" customWidth="1"/>
    <col min="12811" max="12814" width="3.28515625" customWidth="1"/>
    <col min="12815" max="12815" width="4.7109375" customWidth="1"/>
    <col min="12816" max="12816" width="5.7109375" customWidth="1"/>
    <col min="12817" max="12817" width="16.42578125" customWidth="1"/>
    <col min="12818" max="12818" width="12.7109375" customWidth="1"/>
    <col min="12819" max="12819" width="15" customWidth="1"/>
    <col min="12820" max="12820" width="13.28515625" customWidth="1"/>
    <col min="12821" max="12821" width="0.85546875" customWidth="1"/>
    <col min="12822" max="12822" width="13.85546875" bestFit="1" customWidth="1"/>
    <col min="13058" max="13058" width="2.42578125" customWidth="1"/>
    <col min="13059" max="13059" width="3.28515625" customWidth="1"/>
    <col min="13061" max="13061" width="1.85546875" customWidth="1"/>
    <col min="13062" max="13064" width="12.7109375" customWidth="1"/>
    <col min="13065" max="13065" width="0.85546875" customWidth="1"/>
    <col min="13066" max="13066" width="1.5703125" customWidth="1"/>
    <col min="13067" max="13070" width="3.28515625" customWidth="1"/>
    <col min="13071" max="13071" width="4.7109375" customWidth="1"/>
    <col min="13072" max="13072" width="5.7109375" customWidth="1"/>
    <col min="13073" max="13073" width="16.42578125" customWidth="1"/>
    <col min="13074" max="13074" width="12.7109375" customWidth="1"/>
    <col min="13075" max="13075" width="15" customWidth="1"/>
    <col min="13076" max="13076" width="13.28515625" customWidth="1"/>
    <col min="13077" max="13077" width="0.85546875" customWidth="1"/>
    <col min="13078" max="13078" width="13.85546875" bestFit="1" customWidth="1"/>
    <col min="13314" max="13314" width="2.42578125" customWidth="1"/>
    <col min="13315" max="13315" width="3.28515625" customWidth="1"/>
    <col min="13317" max="13317" width="1.85546875" customWidth="1"/>
    <col min="13318" max="13320" width="12.7109375" customWidth="1"/>
    <col min="13321" max="13321" width="0.85546875" customWidth="1"/>
    <col min="13322" max="13322" width="1.5703125" customWidth="1"/>
    <col min="13323" max="13326" width="3.28515625" customWidth="1"/>
    <col min="13327" max="13327" width="4.7109375" customWidth="1"/>
    <col min="13328" max="13328" width="5.7109375" customWidth="1"/>
    <col min="13329" max="13329" width="16.42578125" customWidth="1"/>
    <col min="13330" max="13330" width="12.7109375" customWidth="1"/>
    <col min="13331" max="13331" width="15" customWidth="1"/>
    <col min="13332" max="13332" width="13.28515625" customWidth="1"/>
    <col min="13333" max="13333" width="0.85546875" customWidth="1"/>
    <col min="13334" max="13334" width="13.85546875" bestFit="1" customWidth="1"/>
    <col min="13570" max="13570" width="2.42578125" customWidth="1"/>
    <col min="13571" max="13571" width="3.28515625" customWidth="1"/>
    <col min="13573" max="13573" width="1.85546875" customWidth="1"/>
    <col min="13574" max="13576" width="12.7109375" customWidth="1"/>
    <col min="13577" max="13577" width="0.85546875" customWidth="1"/>
    <col min="13578" max="13578" width="1.5703125" customWidth="1"/>
    <col min="13579" max="13582" width="3.28515625" customWidth="1"/>
    <col min="13583" max="13583" width="4.7109375" customWidth="1"/>
    <col min="13584" max="13584" width="5.7109375" customWidth="1"/>
    <col min="13585" max="13585" width="16.42578125" customWidth="1"/>
    <col min="13586" max="13586" width="12.7109375" customWidth="1"/>
    <col min="13587" max="13587" width="15" customWidth="1"/>
    <col min="13588" max="13588" width="13.28515625" customWidth="1"/>
    <col min="13589" max="13589" width="0.85546875" customWidth="1"/>
    <col min="13590" max="13590" width="13.85546875" bestFit="1" customWidth="1"/>
    <col min="13826" max="13826" width="2.42578125" customWidth="1"/>
    <col min="13827" max="13827" width="3.28515625" customWidth="1"/>
    <col min="13829" max="13829" width="1.85546875" customWidth="1"/>
    <col min="13830" max="13832" width="12.7109375" customWidth="1"/>
    <col min="13833" max="13833" width="0.85546875" customWidth="1"/>
    <col min="13834" max="13834" width="1.5703125" customWidth="1"/>
    <col min="13835" max="13838" width="3.28515625" customWidth="1"/>
    <col min="13839" max="13839" width="4.7109375" customWidth="1"/>
    <col min="13840" max="13840" width="5.7109375" customWidth="1"/>
    <col min="13841" max="13841" width="16.42578125" customWidth="1"/>
    <col min="13842" max="13842" width="12.7109375" customWidth="1"/>
    <col min="13843" max="13843" width="15" customWidth="1"/>
    <col min="13844" max="13844" width="13.28515625" customWidth="1"/>
    <col min="13845" max="13845" width="0.85546875" customWidth="1"/>
    <col min="13846" max="13846" width="13.85546875" bestFit="1" customWidth="1"/>
    <col min="14082" max="14082" width="2.42578125" customWidth="1"/>
    <col min="14083" max="14083" width="3.28515625" customWidth="1"/>
    <col min="14085" max="14085" width="1.85546875" customWidth="1"/>
    <col min="14086" max="14088" width="12.7109375" customWidth="1"/>
    <col min="14089" max="14089" width="0.85546875" customWidth="1"/>
    <col min="14090" max="14090" width="1.5703125" customWidth="1"/>
    <col min="14091" max="14094" width="3.28515625" customWidth="1"/>
    <col min="14095" max="14095" width="4.7109375" customWidth="1"/>
    <col min="14096" max="14096" width="5.7109375" customWidth="1"/>
    <col min="14097" max="14097" width="16.42578125" customWidth="1"/>
    <col min="14098" max="14098" width="12.7109375" customWidth="1"/>
    <col min="14099" max="14099" width="15" customWidth="1"/>
    <col min="14100" max="14100" width="13.28515625" customWidth="1"/>
    <col min="14101" max="14101" width="0.85546875" customWidth="1"/>
    <col min="14102" max="14102" width="13.85546875" bestFit="1" customWidth="1"/>
    <col min="14338" max="14338" width="2.42578125" customWidth="1"/>
    <col min="14339" max="14339" width="3.28515625" customWidth="1"/>
    <col min="14341" max="14341" width="1.85546875" customWidth="1"/>
    <col min="14342" max="14344" width="12.7109375" customWidth="1"/>
    <col min="14345" max="14345" width="0.85546875" customWidth="1"/>
    <col min="14346" max="14346" width="1.5703125" customWidth="1"/>
    <col min="14347" max="14350" width="3.28515625" customWidth="1"/>
    <col min="14351" max="14351" width="4.7109375" customWidth="1"/>
    <col min="14352" max="14352" width="5.7109375" customWidth="1"/>
    <col min="14353" max="14353" width="16.42578125" customWidth="1"/>
    <col min="14354" max="14354" width="12.7109375" customWidth="1"/>
    <col min="14355" max="14355" width="15" customWidth="1"/>
    <col min="14356" max="14356" width="13.28515625" customWidth="1"/>
    <col min="14357" max="14357" width="0.85546875" customWidth="1"/>
    <col min="14358" max="14358" width="13.85546875" bestFit="1" customWidth="1"/>
    <col min="14594" max="14594" width="2.42578125" customWidth="1"/>
    <col min="14595" max="14595" width="3.28515625" customWidth="1"/>
    <col min="14597" max="14597" width="1.85546875" customWidth="1"/>
    <col min="14598" max="14600" width="12.7109375" customWidth="1"/>
    <col min="14601" max="14601" width="0.85546875" customWidth="1"/>
    <col min="14602" max="14602" width="1.5703125" customWidth="1"/>
    <col min="14603" max="14606" width="3.28515625" customWidth="1"/>
    <col min="14607" max="14607" width="4.7109375" customWidth="1"/>
    <col min="14608" max="14608" width="5.7109375" customWidth="1"/>
    <col min="14609" max="14609" width="16.42578125" customWidth="1"/>
    <col min="14610" max="14610" width="12.7109375" customWidth="1"/>
    <col min="14611" max="14611" width="15" customWidth="1"/>
    <col min="14612" max="14612" width="13.28515625" customWidth="1"/>
    <col min="14613" max="14613" width="0.85546875" customWidth="1"/>
    <col min="14614" max="14614" width="13.85546875" bestFit="1" customWidth="1"/>
    <col min="14850" max="14850" width="2.42578125" customWidth="1"/>
    <col min="14851" max="14851" width="3.28515625" customWidth="1"/>
    <col min="14853" max="14853" width="1.85546875" customWidth="1"/>
    <col min="14854" max="14856" width="12.7109375" customWidth="1"/>
    <col min="14857" max="14857" width="0.85546875" customWidth="1"/>
    <col min="14858" max="14858" width="1.5703125" customWidth="1"/>
    <col min="14859" max="14862" width="3.28515625" customWidth="1"/>
    <col min="14863" max="14863" width="4.7109375" customWidth="1"/>
    <col min="14864" max="14864" width="5.7109375" customWidth="1"/>
    <col min="14865" max="14865" width="16.42578125" customWidth="1"/>
    <col min="14866" max="14866" width="12.7109375" customWidth="1"/>
    <col min="14867" max="14867" width="15" customWidth="1"/>
    <col min="14868" max="14868" width="13.28515625" customWidth="1"/>
    <col min="14869" max="14869" width="0.85546875" customWidth="1"/>
    <col min="14870" max="14870" width="13.85546875" bestFit="1" customWidth="1"/>
    <col min="15106" max="15106" width="2.42578125" customWidth="1"/>
    <col min="15107" max="15107" width="3.28515625" customWidth="1"/>
    <col min="15109" max="15109" width="1.85546875" customWidth="1"/>
    <col min="15110" max="15112" width="12.7109375" customWidth="1"/>
    <col min="15113" max="15113" width="0.85546875" customWidth="1"/>
    <col min="15114" max="15114" width="1.5703125" customWidth="1"/>
    <col min="15115" max="15118" width="3.28515625" customWidth="1"/>
    <col min="15119" max="15119" width="4.7109375" customWidth="1"/>
    <col min="15120" max="15120" width="5.7109375" customWidth="1"/>
    <col min="15121" max="15121" width="16.42578125" customWidth="1"/>
    <col min="15122" max="15122" width="12.7109375" customWidth="1"/>
    <col min="15123" max="15123" width="15" customWidth="1"/>
    <col min="15124" max="15124" width="13.28515625" customWidth="1"/>
    <col min="15125" max="15125" width="0.85546875" customWidth="1"/>
    <col min="15126" max="15126" width="13.85546875" bestFit="1" customWidth="1"/>
    <col min="15362" max="15362" width="2.42578125" customWidth="1"/>
    <col min="15363" max="15363" width="3.28515625" customWidth="1"/>
    <col min="15365" max="15365" width="1.85546875" customWidth="1"/>
    <col min="15366" max="15368" width="12.7109375" customWidth="1"/>
    <col min="15369" max="15369" width="0.85546875" customWidth="1"/>
    <col min="15370" max="15370" width="1.5703125" customWidth="1"/>
    <col min="15371" max="15374" width="3.28515625" customWidth="1"/>
    <col min="15375" max="15375" width="4.7109375" customWidth="1"/>
    <col min="15376" max="15376" width="5.7109375" customWidth="1"/>
    <col min="15377" max="15377" width="16.42578125" customWidth="1"/>
    <col min="15378" max="15378" width="12.7109375" customWidth="1"/>
    <col min="15379" max="15379" width="15" customWidth="1"/>
    <col min="15380" max="15380" width="13.28515625" customWidth="1"/>
    <col min="15381" max="15381" width="0.85546875" customWidth="1"/>
    <col min="15382" max="15382" width="13.85546875" bestFit="1" customWidth="1"/>
    <col min="15618" max="15618" width="2.42578125" customWidth="1"/>
    <col min="15619" max="15619" width="3.28515625" customWidth="1"/>
    <col min="15621" max="15621" width="1.85546875" customWidth="1"/>
    <col min="15622" max="15624" width="12.7109375" customWidth="1"/>
    <col min="15625" max="15625" width="0.85546875" customWidth="1"/>
    <col min="15626" max="15626" width="1.5703125" customWidth="1"/>
    <col min="15627" max="15630" width="3.28515625" customWidth="1"/>
    <col min="15631" max="15631" width="4.7109375" customWidth="1"/>
    <col min="15632" max="15632" width="5.7109375" customWidth="1"/>
    <col min="15633" max="15633" width="16.42578125" customWidth="1"/>
    <col min="15634" max="15634" width="12.7109375" customWidth="1"/>
    <col min="15635" max="15635" width="15" customWidth="1"/>
    <col min="15636" max="15636" width="13.28515625" customWidth="1"/>
    <col min="15637" max="15637" width="0.85546875" customWidth="1"/>
    <col min="15638" max="15638" width="13.85546875" bestFit="1" customWidth="1"/>
    <col min="15874" max="15874" width="2.42578125" customWidth="1"/>
    <col min="15875" max="15875" width="3.28515625" customWidth="1"/>
    <col min="15877" max="15877" width="1.85546875" customWidth="1"/>
    <col min="15878" max="15880" width="12.7109375" customWidth="1"/>
    <col min="15881" max="15881" width="0.85546875" customWidth="1"/>
    <col min="15882" max="15882" width="1.5703125" customWidth="1"/>
    <col min="15883" max="15886" width="3.28515625" customWidth="1"/>
    <col min="15887" max="15887" width="4.7109375" customWidth="1"/>
    <col min="15888" max="15888" width="5.7109375" customWidth="1"/>
    <col min="15889" max="15889" width="16.42578125" customWidth="1"/>
    <col min="15890" max="15890" width="12.7109375" customWidth="1"/>
    <col min="15891" max="15891" width="15" customWidth="1"/>
    <col min="15892" max="15892" width="13.28515625" customWidth="1"/>
    <col min="15893" max="15893" width="0.85546875" customWidth="1"/>
    <col min="15894" max="15894" width="13.85546875" bestFit="1" customWidth="1"/>
    <col min="16130" max="16130" width="2.42578125" customWidth="1"/>
    <col min="16131" max="16131" width="3.28515625" customWidth="1"/>
    <col min="16133" max="16133" width="1.85546875" customWidth="1"/>
    <col min="16134" max="16136" width="12.7109375" customWidth="1"/>
    <col min="16137" max="16137" width="0.85546875" customWidth="1"/>
    <col min="16138" max="16138" width="1.5703125" customWidth="1"/>
    <col min="16139" max="16142" width="3.28515625" customWidth="1"/>
    <col min="16143" max="16143" width="4.7109375" customWidth="1"/>
    <col min="16144" max="16144" width="5.7109375" customWidth="1"/>
    <col min="16145" max="16145" width="16.42578125" customWidth="1"/>
    <col min="16146" max="16146" width="12.7109375" customWidth="1"/>
    <col min="16147" max="16147" width="15" customWidth="1"/>
    <col min="16148" max="16148" width="13.28515625" customWidth="1"/>
    <col min="16149" max="16149" width="0.85546875" customWidth="1"/>
    <col min="16150" max="16150" width="13.85546875" bestFit="1" customWidth="1"/>
  </cols>
  <sheetData>
    <row r="3" spans="7:27" ht="15.75">
      <c r="G3" s="96" t="s">
        <v>115</v>
      </c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</row>
    <row r="4" spans="7:27">
      <c r="H4" s="97"/>
      <c r="K4" s="98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Y4" s="97"/>
      <c r="Z4" s="97"/>
    </row>
    <row r="5" spans="7:27">
      <c r="G5" s="99"/>
      <c r="I5" s="99" t="s">
        <v>51</v>
      </c>
      <c r="J5" s="99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100"/>
      <c r="Z5" s="97"/>
    </row>
    <row r="6" spans="7:27">
      <c r="H6" s="100" t="s">
        <v>52</v>
      </c>
      <c r="I6" s="101" t="s">
        <v>53</v>
      </c>
      <c r="J6" s="102"/>
      <c r="K6" s="103" t="s">
        <v>54</v>
      </c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4" t="s">
        <v>55</v>
      </c>
      <c r="Y6" s="105">
        <f ca="1">TODAY()</f>
        <v>41677</v>
      </c>
    </row>
    <row r="7" spans="7:27" ht="15.75" thickBot="1">
      <c r="I7" s="106" t="s">
        <v>56</v>
      </c>
      <c r="K7" s="107" t="s">
        <v>57</v>
      </c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8"/>
      <c r="Y7" s="108"/>
    </row>
    <row r="8" spans="7:27" ht="15.75" thickTop="1">
      <c r="G8" s="109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1"/>
    </row>
    <row r="9" spans="7:27" ht="16.5" thickBot="1">
      <c r="G9" s="112"/>
      <c r="I9" s="113"/>
      <c r="J9" s="113"/>
      <c r="K9" s="113"/>
      <c r="L9" s="113"/>
      <c r="M9" s="114"/>
      <c r="N9" s="115" t="s">
        <v>58</v>
      </c>
      <c r="O9" s="114"/>
      <c r="P9" s="114"/>
      <c r="Q9" s="114"/>
      <c r="R9" s="114"/>
      <c r="S9" s="113"/>
      <c r="T9" s="113"/>
      <c r="U9" s="113"/>
      <c r="V9" s="113"/>
      <c r="W9" s="113"/>
      <c r="X9" s="113"/>
      <c r="Y9" s="113"/>
      <c r="Z9" s="116"/>
    </row>
    <row r="10" spans="7:27" ht="16.5" thickTop="1">
      <c r="G10" s="112"/>
      <c r="H10" s="117" t="s">
        <v>59</v>
      </c>
      <c r="I10" s="117"/>
      <c r="J10" s="117"/>
      <c r="K10" s="117"/>
      <c r="L10" s="117"/>
      <c r="M10" s="117"/>
      <c r="N10" s="117"/>
      <c r="O10" s="118" t="s">
        <v>60</v>
      </c>
      <c r="P10" s="117"/>
      <c r="Q10" s="117"/>
      <c r="R10" s="117"/>
      <c r="S10" s="117"/>
      <c r="T10" s="117"/>
      <c r="U10" s="117"/>
      <c r="V10" s="117"/>
      <c r="W10" s="117"/>
      <c r="X10" s="117"/>
      <c r="Y10" s="119"/>
      <c r="Z10" s="120"/>
    </row>
    <row r="11" spans="7:27">
      <c r="G11" s="112"/>
      <c r="H11" s="113" t="s">
        <v>61</v>
      </c>
      <c r="K11" s="113"/>
      <c r="L11" s="113"/>
      <c r="M11" s="171">
        <f>+M12+M13</f>
        <v>29839084.370000001</v>
      </c>
      <c r="N11" s="172"/>
      <c r="O11" s="173"/>
      <c r="P11" s="174"/>
      <c r="Q11" s="174"/>
      <c r="R11" s="174"/>
      <c r="S11" s="174"/>
      <c r="T11" s="174"/>
      <c r="U11" s="174"/>
      <c r="V11" s="174"/>
      <c r="W11" s="175" t="s">
        <v>32</v>
      </c>
      <c r="X11" s="175" t="s">
        <v>62</v>
      </c>
      <c r="Y11" s="175" t="s">
        <v>22</v>
      </c>
      <c r="Z11" s="123"/>
    </row>
    <row r="12" spans="7:27">
      <c r="G12" s="112"/>
      <c r="H12" s="113"/>
      <c r="I12" s="113"/>
      <c r="J12" s="113"/>
      <c r="K12" s="113" t="s">
        <v>63</v>
      </c>
      <c r="L12" s="113"/>
      <c r="M12" s="176">
        <v>29839084.370000001</v>
      </c>
      <c r="N12" s="172"/>
      <c r="O12" s="173"/>
      <c r="P12" s="174"/>
      <c r="Q12" s="174"/>
      <c r="R12" s="174"/>
      <c r="S12" s="174"/>
      <c r="T12" s="174"/>
      <c r="U12" s="174"/>
      <c r="V12" s="174"/>
      <c r="W12" s="177" t="s">
        <v>19</v>
      </c>
      <c r="X12" s="177" t="s">
        <v>64</v>
      </c>
      <c r="Y12" s="177"/>
      <c r="Z12" s="123"/>
    </row>
    <row r="13" spans="7:27">
      <c r="G13" s="112"/>
      <c r="H13" s="113"/>
      <c r="I13" s="113"/>
      <c r="J13" s="113"/>
      <c r="K13" s="113" t="s">
        <v>65</v>
      </c>
      <c r="L13" s="113"/>
      <c r="M13" s="178"/>
      <c r="N13" s="172"/>
      <c r="O13" s="174" t="s">
        <v>66</v>
      </c>
      <c r="P13" s="174"/>
      <c r="Q13" s="174"/>
      <c r="R13" s="174"/>
      <c r="S13" s="174"/>
      <c r="T13" s="174"/>
      <c r="U13" s="174"/>
      <c r="V13" s="174"/>
      <c r="W13" s="213">
        <f>SUM(W14:W18)</f>
        <v>15664868.76</v>
      </c>
      <c r="X13" s="179">
        <f>SUM(X14:X18)</f>
        <v>0</v>
      </c>
      <c r="Y13" s="185">
        <f t="shared" ref="Y13" si="0">+X13+W13</f>
        <v>15664868.76</v>
      </c>
      <c r="Z13" s="116"/>
    </row>
    <row r="14" spans="7:27">
      <c r="G14" s="112"/>
      <c r="H14" s="113"/>
      <c r="I14" s="113"/>
      <c r="J14" s="113"/>
      <c r="K14" s="113"/>
      <c r="L14" s="113"/>
      <c r="M14" s="181"/>
      <c r="N14" s="172"/>
      <c r="O14" s="173"/>
      <c r="P14" s="174" t="s">
        <v>67</v>
      </c>
      <c r="Q14" s="182"/>
      <c r="R14" s="174"/>
      <c r="S14" s="174"/>
      <c r="T14" s="174"/>
      <c r="U14" s="174"/>
      <c r="V14" s="182"/>
      <c r="W14" s="183">
        <v>9423647.7799999993</v>
      </c>
      <c r="X14" s="184"/>
      <c r="Y14" s="179">
        <f>SUM(W14:X14)</f>
        <v>9423647.7799999993</v>
      </c>
      <c r="Z14" s="116"/>
    </row>
    <row r="15" spans="7:27">
      <c r="G15" s="112"/>
      <c r="H15" s="97" t="s">
        <v>68</v>
      </c>
      <c r="I15" s="133"/>
      <c r="J15" s="133"/>
      <c r="K15" s="133"/>
      <c r="L15" s="133"/>
      <c r="M15" s="185">
        <f>+M16+M22</f>
        <v>45999575.719999999</v>
      </c>
      <c r="N15" s="172"/>
      <c r="O15" s="173"/>
      <c r="P15" s="174" t="s">
        <v>69</v>
      </c>
      <c r="Q15" s="182"/>
      <c r="R15" s="174"/>
      <c r="S15" s="174"/>
      <c r="T15" s="174"/>
      <c r="U15" s="174"/>
      <c r="V15" s="182"/>
      <c r="W15" s="186">
        <v>9017.7999999999993</v>
      </c>
      <c r="X15" s="187"/>
      <c r="Y15" s="179">
        <f t="shared" ref="Y15:Y18" si="1">SUM(W15:X15)</f>
        <v>9017.7999999999993</v>
      </c>
      <c r="Z15" s="116"/>
      <c r="AA15" s="137"/>
    </row>
    <row r="16" spans="7:27">
      <c r="G16" s="112"/>
      <c r="H16" s="113" t="s">
        <v>70</v>
      </c>
      <c r="I16" s="113"/>
      <c r="J16" s="113"/>
      <c r="K16" s="113"/>
      <c r="L16" s="113"/>
      <c r="M16" s="188">
        <f>SUM(M17:M21)</f>
        <v>45999575.719999999</v>
      </c>
      <c r="N16" s="172"/>
      <c r="O16" s="173"/>
      <c r="P16" s="174" t="s">
        <v>71</v>
      </c>
      <c r="Q16" s="182"/>
      <c r="R16" s="174"/>
      <c r="S16" s="174"/>
      <c r="T16" s="174"/>
      <c r="U16" s="174"/>
      <c r="V16" s="182"/>
      <c r="W16" s="186">
        <v>5956618.4199999999</v>
      </c>
      <c r="X16" s="187"/>
      <c r="Y16" s="179">
        <f t="shared" si="1"/>
        <v>5956618.4199999999</v>
      </c>
      <c r="Z16" s="116"/>
    </row>
    <row r="17" spans="7:27">
      <c r="G17" s="112"/>
      <c r="H17" s="113" t="s">
        <v>72</v>
      </c>
      <c r="I17" s="113"/>
      <c r="J17" s="113"/>
      <c r="K17" s="113"/>
      <c r="L17" s="113"/>
      <c r="M17" s="189"/>
      <c r="N17" s="172"/>
      <c r="O17" s="173"/>
      <c r="P17" s="174" t="s">
        <v>74</v>
      </c>
      <c r="Q17" s="182"/>
      <c r="R17" s="174"/>
      <c r="S17" s="174"/>
      <c r="T17" s="174"/>
      <c r="U17" s="174"/>
      <c r="V17" s="182"/>
      <c r="W17" s="186">
        <v>275584.76</v>
      </c>
      <c r="X17" s="187"/>
      <c r="Y17" s="179">
        <f t="shared" si="1"/>
        <v>275584.76</v>
      </c>
      <c r="Z17" s="116"/>
    </row>
    <row r="18" spans="7:27">
      <c r="G18" s="112"/>
      <c r="H18" s="113"/>
      <c r="I18" s="113"/>
      <c r="J18" s="113"/>
      <c r="K18" s="113" t="s">
        <v>111</v>
      </c>
      <c r="L18" s="113"/>
      <c r="M18" s="186">
        <v>39124771</v>
      </c>
      <c r="N18" s="172"/>
      <c r="O18" s="173"/>
      <c r="P18" s="190" t="s">
        <v>76</v>
      </c>
      <c r="Q18" s="182"/>
      <c r="R18" s="174"/>
      <c r="S18" s="174"/>
      <c r="T18" s="174"/>
      <c r="U18" s="174"/>
      <c r="V18" s="182"/>
      <c r="W18" s="191"/>
      <c r="X18" s="192"/>
      <c r="Y18" s="179">
        <f t="shared" si="1"/>
        <v>0</v>
      </c>
      <c r="Z18" s="116"/>
    </row>
    <row r="19" spans="7:27">
      <c r="G19" s="112"/>
      <c r="H19" s="113" t="s">
        <v>112</v>
      </c>
      <c r="J19" s="113"/>
      <c r="M19" s="186">
        <v>4056</v>
      </c>
      <c r="N19" s="172"/>
      <c r="O19" s="173"/>
      <c r="P19" s="182"/>
      <c r="Q19" s="182"/>
      <c r="R19" s="182"/>
      <c r="S19" s="182"/>
      <c r="T19" s="182"/>
      <c r="U19" s="182"/>
      <c r="V19" s="182"/>
      <c r="W19" s="193"/>
      <c r="X19" s="193"/>
      <c r="Y19" s="193"/>
      <c r="Z19" s="116"/>
    </row>
    <row r="20" spans="7:27">
      <c r="G20" s="112"/>
      <c r="H20" s="113" t="s">
        <v>78</v>
      </c>
      <c r="J20" s="113"/>
      <c r="M20" s="194">
        <v>2031696.38</v>
      </c>
      <c r="N20" s="172"/>
      <c r="O20" s="174" t="s">
        <v>79</v>
      </c>
      <c r="P20" s="174"/>
      <c r="Q20" s="174"/>
      <c r="R20" s="174"/>
      <c r="S20" s="174"/>
      <c r="T20" s="174"/>
      <c r="U20" s="174"/>
      <c r="V20" s="174"/>
      <c r="W20" s="213">
        <f>SUM(W22:W24)</f>
        <v>12956288.1</v>
      </c>
      <c r="X20" s="179">
        <f>SUM(X22:X24)</f>
        <v>0</v>
      </c>
      <c r="Y20" s="185">
        <f>+X20+W20</f>
        <v>12956288.1</v>
      </c>
      <c r="Z20" s="116"/>
    </row>
    <row r="21" spans="7:27">
      <c r="G21" s="112"/>
      <c r="H21" s="195" t="s">
        <v>113</v>
      </c>
      <c r="J21" s="113"/>
      <c r="M21" s="176">
        <v>4839052.34</v>
      </c>
      <c r="N21" s="172"/>
      <c r="O21" s="174"/>
      <c r="P21" s="174"/>
      <c r="Q21" s="174"/>
      <c r="R21" s="174"/>
      <c r="S21" s="174"/>
      <c r="T21" s="174"/>
      <c r="U21" s="174"/>
      <c r="V21" s="174"/>
      <c r="W21" s="196"/>
      <c r="X21" s="196"/>
      <c r="Y21" s="180"/>
      <c r="Z21" s="116"/>
    </row>
    <row r="22" spans="7:27">
      <c r="G22" s="112"/>
      <c r="H22" s="113" t="s">
        <v>80</v>
      </c>
      <c r="I22" s="113"/>
      <c r="J22" s="113"/>
      <c r="K22" s="113"/>
      <c r="L22" s="113"/>
      <c r="M22" s="188">
        <f>SUM(M23:M24)</f>
        <v>0</v>
      </c>
      <c r="N22" s="172"/>
      <c r="O22" s="173"/>
      <c r="P22" s="174" t="s">
        <v>81</v>
      </c>
      <c r="Q22" s="182"/>
      <c r="R22" s="174"/>
      <c r="S22" s="174"/>
      <c r="T22" s="174"/>
      <c r="U22" s="174"/>
      <c r="V22" s="182"/>
      <c r="W22" s="183">
        <v>2475365</v>
      </c>
      <c r="X22" s="183"/>
      <c r="Y22" s="179">
        <f t="shared" ref="Y22:Y23" si="2">SUM(W22:X22)</f>
        <v>2475365</v>
      </c>
      <c r="Z22" s="116"/>
    </row>
    <row r="23" spans="7:27">
      <c r="G23" s="112"/>
      <c r="H23" s="113"/>
      <c r="I23" s="113" t="s">
        <v>82</v>
      </c>
      <c r="J23" s="113"/>
      <c r="K23" s="113"/>
      <c r="L23" s="113"/>
      <c r="M23" s="186"/>
      <c r="N23" s="172"/>
      <c r="O23" s="173"/>
      <c r="P23" s="174" t="s">
        <v>83</v>
      </c>
      <c r="Q23" s="182"/>
      <c r="R23" s="174"/>
      <c r="S23" s="174"/>
      <c r="T23" s="174"/>
      <c r="U23" s="174"/>
      <c r="V23" s="182"/>
      <c r="W23" s="186">
        <v>10480923.1</v>
      </c>
      <c r="X23" s="186"/>
      <c r="Y23" s="179">
        <f t="shared" si="2"/>
        <v>10480923.1</v>
      </c>
      <c r="Z23" s="116"/>
    </row>
    <row r="24" spans="7:27">
      <c r="G24" s="112"/>
      <c r="H24" s="113"/>
      <c r="I24" s="113" t="s">
        <v>84</v>
      </c>
      <c r="J24" s="113"/>
      <c r="K24" s="113"/>
      <c r="L24" s="113"/>
      <c r="M24" s="178"/>
      <c r="N24" s="172"/>
      <c r="O24" s="173"/>
      <c r="P24" s="174" t="s">
        <v>74</v>
      </c>
      <c r="Q24" s="182"/>
      <c r="R24" s="174"/>
      <c r="S24" s="174"/>
      <c r="T24" s="174"/>
      <c r="U24" s="174"/>
      <c r="V24" s="182"/>
      <c r="W24" s="191"/>
      <c r="X24" s="191"/>
      <c r="Y24" s="179">
        <f>SUM(W24:X24)</f>
        <v>0</v>
      </c>
      <c r="Z24" s="116"/>
    </row>
    <row r="25" spans="7:27">
      <c r="G25" s="112"/>
      <c r="H25" s="113"/>
      <c r="I25" s="113"/>
      <c r="J25" s="113"/>
      <c r="K25" s="113"/>
      <c r="L25" s="113"/>
      <c r="M25" s="181"/>
      <c r="N25" s="172"/>
      <c r="O25" s="173"/>
      <c r="P25" s="182"/>
      <c r="Q25" s="182"/>
      <c r="R25" s="182"/>
      <c r="S25" s="182"/>
      <c r="T25" s="182"/>
      <c r="U25" s="182"/>
      <c r="V25" s="182"/>
      <c r="W25" s="193"/>
      <c r="X25" s="193"/>
      <c r="Y25" s="193"/>
      <c r="Z25" s="116"/>
    </row>
    <row r="26" spans="7:27">
      <c r="G26" s="112"/>
      <c r="H26" s="145" t="s">
        <v>85</v>
      </c>
      <c r="I26" s="145"/>
      <c r="J26" s="145"/>
      <c r="K26" s="145"/>
      <c r="L26" s="145"/>
      <c r="M26" s="197">
        <f>SUM(M28:M33)</f>
        <v>0</v>
      </c>
      <c r="N26" s="172"/>
      <c r="O26" s="174" t="s">
        <v>86</v>
      </c>
      <c r="P26" s="182"/>
      <c r="Q26" s="174"/>
      <c r="R26" s="174"/>
      <c r="S26" s="174"/>
      <c r="T26" s="174"/>
      <c r="U26" s="174"/>
      <c r="V26" s="174"/>
      <c r="W26" s="179">
        <f>SUM(W27:W28)</f>
        <v>0</v>
      </c>
      <c r="X26" s="179">
        <f>SUM(X27:X28)</f>
        <v>0</v>
      </c>
      <c r="Y26" s="180">
        <f>SUM(Y27:Y28)</f>
        <v>0</v>
      </c>
      <c r="Z26" s="116"/>
    </row>
    <row r="27" spans="7:27">
      <c r="G27" s="112"/>
      <c r="H27" s="113" t="s">
        <v>87</v>
      </c>
      <c r="I27" s="113"/>
      <c r="J27" s="113"/>
      <c r="K27" s="113"/>
      <c r="L27" s="113"/>
      <c r="M27" s="198">
        <f>SUM(M28:M29)</f>
        <v>0</v>
      </c>
      <c r="N27" s="172"/>
      <c r="O27" s="173"/>
      <c r="P27" s="174" t="s">
        <v>88</v>
      </c>
      <c r="Q27" s="182"/>
      <c r="R27" s="174"/>
      <c r="S27" s="174"/>
      <c r="T27" s="174"/>
      <c r="U27" s="174"/>
      <c r="V27" s="182"/>
      <c r="W27" s="186"/>
      <c r="X27" s="199"/>
      <c r="Y27" s="179">
        <f>+X27+W27</f>
        <v>0</v>
      </c>
      <c r="Z27" s="116"/>
      <c r="AA27" s="149"/>
    </row>
    <row r="28" spans="7:27">
      <c r="G28" s="112"/>
      <c r="H28" s="113"/>
      <c r="I28" s="113" t="s">
        <v>89</v>
      </c>
      <c r="J28" s="113"/>
      <c r="K28" s="113"/>
      <c r="L28" s="113"/>
      <c r="M28" s="186"/>
      <c r="N28" s="172"/>
      <c r="O28" s="173"/>
      <c r="P28" s="174" t="s">
        <v>74</v>
      </c>
      <c r="Q28" s="182"/>
      <c r="R28" s="174"/>
      <c r="S28" s="174"/>
      <c r="T28" s="174"/>
      <c r="U28" s="174"/>
      <c r="V28" s="182"/>
      <c r="W28" s="191"/>
      <c r="X28" s="192"/>
      <c r="Y28" s="179">
        <f>+X28+W28</f>
        <v>0</v>
      </c>
      <c r="Z28" s="116"/>
    </row>
    <row r="29" spans="7:27">
      <c r="G29" s="112"/>
      <c r="H29" s="113"/>
      <c r="I29" s="113" t="s">
        <v>90</v>
      </c>
      <c r="J29" s="113"/>
      <c r="K29" s="113"/>
      <c r="L29" s="113"/>
      <c r="M29" s="186"/>
      <c r="N29" s="172"/>
      <c r="O29" s="173"/>
      <c r="P29" s="182"/>
      <c r="Q29" s="182"/>
      <c r="R29" s="182"/>
      <c r="S29" s="182"/>
      <c r="T29" s="182"/>
      <c r="U29" s="182"/>
      <c r="V29" s="182"/>
      <c r="W29" s="200"/>
      <c r="X29" s="193"/>
      <c r="Y29" s="193"/>
      <c r="Z29" s="116"/>
    </row>
    <row r="30" spans="7:27">
      <c r="G30" s="112"/>
      <c r="H30" s="113" t="s">
        <v>91</v>
      </c>
      <c r="I30" s="113"/>
      <c r="J30" s="113"/>
      <c r="M30" s="189"/>
      <c r="N30" s="172"/>
      <c r="O30" s="174" t="s">
        <v>92</v>
      </c>
      <c r="P30" s="182"/>
      <c r="Q30" s="174"/>
      <c r="R30" s="174"/>
      <c r="S30" s="174"/>
      <c r="T30" s="174"/>
      <c r="U30" s="174"/>
      <c r="V30" s="174"/>
      <c r="W30" s="179">
        <f>SUM(W31:W32)</f>
        <v>0</v>
      </c>
      <c r="X30" s="179">
        <f>SUM(X31:X32)</f>
        <v>0</v>
      </c>
      <c r="Y30" s="180">
        <f>+X30+W30</f>
        <v>0</v>
      </c>
      <c r="Z30" s="116"/>
    </row>
    <row r="31" spans="7:27">
      <c r="G31" s="112"/>
      <c r="H31" s="113" t="s">
        <v>93</v>
      </c>
      <c r="I31" s="113"/>
      <c r="J31" s="113"/>
      <c r="K31" s="113"/>
      <c r="L31" s="113"/>
      <c r="M31" s="189"/>
      <c r="N31" s="172"/>
      <c r="O31" s="173"/>
      <c r="P31" s="174" t="s">
        <v>94</v>
      </c>
      <c r="Q31" s="182"/>
      <c r="R31" s="174"/>
      <c r="S31" s="174"/>
      <c r="T31" s="174"/>
      <c r="U31" s="174"/>
      <c r="V31" s="182"/>
      <c r="W31" s="201"/>
      <c r="X31" s="199"/>
      <c r="Y31" s="179">
        <f>+X31+W31</f>
        <v>0</v>
      </c>
      <c r="Z31" s="116"/>
    </row>
    <row r="32" spans="7:27">
      <c r="G32" s="112"/>
      <c r="H32" s="113" t="s">
        <v>95</v>
      </c>
      <c r="I32" s="113"/>
      <c r="J32" s="113"/>
      <c r="K32" s="113"/>
      <c r="L32" s="113"/>
      <c r="M32" s="189"/>
      <c r="N32" s="172"/>
      <c r="O32" s="173"/>
      <c r="P32" s="174" t="s">
        <v>96</v>
      </c>
      <c r="Q32" s="182"/>
      <c r="R32" s="174"/>
      <c r="S32" s="174"/>
      <c r="T32" s="174"/>
      <c r="U32" s="174"/>
      <c r="V32" s="182"/>
      <c r="W32" s="194"/>
      <c r="X32" s="202"/>
      <c r="Y32" s="179">
        <f>+X32+W32</f>
        <v>0</v>
      </c>
      <c r="Z32" s="116"/>
    </row>
    <row r="33" spans="7:26">
      <c r="G33" s="112"/>
      <c r="H33" t="s">
        <v>97</v>
      </c>
      <c r="K33" s="113"/>
      <c r="L33" s="113"/>
      <c r="M33" s="189"/>
      <c r="N33" s="172"/>
      <c r="O33" s="173"/>
      <c r="P33" s="182"/>
      <c r="Q33" s="182"/>
      <c r="R33" s="182"/>
      <c r="S33" s="182"/>
      <c r="T33" s="182"/>
      <c r="U33" s="182"/>
      <c r="V33" s="182"/>
      <c r="W33" s="193"/>
      <c r="X33" s="193"/>
      <c r="Y33" s="193"/>
      <c r="Z33" s="116"/>
    </row>
    <row r="34" spans="7:26">
      <c r="G34" s="112"/>
      <c r="H34" s="145" t="s">
        <v>98</v>
      </c>
      <c r="I34" s="145"/>
      <c r="J34" s="145"/>
      <c r="K34" s="145"/>
      <c r="L34" s="145"/>
      <c r="M34" s="203">
        <f>SUM(M35:M36)</f>
        <v>0</v>
      </c>
      <c r="N34" s="172"/>
      <c r="O34" s="174" t="s">
        <v>99</v>
      </c>
      <c r="P34" s="182"/>
      <c r="Q34" s="174"/>
      <c r="R34" s="174"/>
      <c r="S34" s="174"/>
      <c r="T34" s="174"/>
      <c r="U34" s="174"/>
      <c r="V34" s="182"/>
      <c r="W34" s="176">
        <v>47217503.049999997</v>
      </c>
      <c r="X34" s="176"/>
      <c r="Y34" s="185">
        <f>+X34+W34</f>
        <v>47217503.049999997</v>
      </c>
      <c r="Z34" s="116"/>
    </row>
    <row r="35" spans="7:26">
      <c r="G35" s="112"/>
      <c r="H35" s="113"/>
      <c r="I35" s="113" t="s">
        <v>100</v>
      </c>
      <c r="J35" s="113"/>
      <c r="K35" s="113"/>
      <c r="L35" s="113"/>
      <c r="M35" s="204" t="s">
        <v>101</v>
      </c>
      <c r="N35" s="172"/>
      <c r="O35" s="173"/>
      <c r="P35" s="182"/>
      <c r="Q35" s="182"/>
      <c r="R35" s="182"/>
      <c r="S35" s="182"/>
      <c r="T35" s="182"/>
      <c r="U35" s="182"/>
      <c r="V35" s="182"/>
      <c r="W35" s="176"/>
      <c r="X35" s="176"/>
      <c r="Y35" s="193"/>
      <c r="Z35" s="116"/>
    </row>
    <row r="36" spans="7:26">
      <c r="G36" s="112"/>
      <c r="H36" s="113"/>
      <c r="I36" s="113" t="s">
        <v>102</v>
      </c>
      <c r="J36" s="113"/>
      <c r="K36" s="113"/>
      <c r="L36" s="113"/>
      <c r="M36" s="205"/>
      <c r="N36" s="172"/>
      <c r="O36" s="174" t="s">
        <v>103</v>
      </c>
      <c r="P36" s="182"/>
      <c r="Q36" s="174"/>
      <c r="R36" s="174"/>
      <c r="S36" s="174"/>
      <c r="T36" s="174"/>
      <c r="U36" s="174"/>
      <c r="V36" s="174"/>
      <c r="W36" s="206"/>
      <c r="X36" s="206"/>
      <c r="Y36" s="179">
        <f>+X36+W36</f>
        <v>0</v>
      </c>
      <c r="Z36" s="116"/>
    </row>
    <row r="37" spans="7:26">
      <c r="G37" s="112"/>
      <c r="H37" s="157" t="s">
        <v>104</v>
      </c>
      <c r="I37" s="113"/>
      <c r="J37" s="113"/>
      <c r="K37" s="113"/>
      <c r="L37" s="113"/>
      <c r="M37" s="181"/>
      <c r="N37" s="172"/>
      <c r="O37" s="173"/>
      <c r="P37" s="182"/>
      <c r="Q37" s="182"/>
      <c r="R37" s="182"/>
      <c r="S37" s="182"/>
      <c r="T37" s="182"/>
      <c r="U37" s="182"/>
      <c r="V37" s="174"/>
      <c r="W37" s="207"/>
      <c r="X37" s="207"/>
      <c r="Y37" s="207"/>
      <c r="Z37" s="116"/>
    </row>
    <row r="38" spans="7:26">
      <c r="G38" s="112"/>
      <c r="H38" s="157" t="s">
        <v>105</v>
      </c>
      <c r="I38" s="113"/>
      <c r="J38" s="113"/>
      <c r="K38" s="113"/>
      <c r="L38" s="113"/>
      <c r="M38" s="281">
        <f>+M11+M15+M26+M34</f>
        <v>75838660.090000004</v>
      </c>
      <c r="N38" s="172"/>
      <c r="O38" s="174" t="s">
        <v>106</v>
      </c>
      <c r="P38" s="182"/>
      <c r="Q38" s="174"/>
      <c r="R38" s="174"/>
      <c r="S38" s="174"/>
      <c r="T38" s="174"/>
      <c r="U38" s="174"/>
      <c r="V38" s="174"/>
      <c r="W38" s="185">
        <f>+W13+W20+W26+W30+W34+W36</f>
        <v>75838659.909999996</v>
      </c>
      <c r="X38" s="185">
        <f>+X13+X20+X26+X30+X34+X36</f>
        <v>0</v>
      </c>
      <c r="Y38" s="208">
        <f>+Y13+Y20+Y26+Y30+Y34+Y36</f>
        <v>75838659.909999996</v>
      </c>
      <c r="Z38" s="116"/>
    </row>
    <row r="39" spans="7:26" ht="15.75" thickBot="1">
      <c r="G39" s="112"/>
      <c r="H39" s="157" t="s">
        <v>107</v>
      </c>
      <c r="I39" s="113"/>
      <c r="J39" s="113"/>
      <c r="K39" s="113"/>
      <c r="L39" s="113"/>
      <c r="M39" s="282"/>
      <c r="N39" s="172"/>
      <c r="O39" s="173"/>
      <c r="P39" s="182"/>
      <c r="Q39" s="182"/>
      <c r="R39" s="182"/>
      <c r="S39" s="182"/>
      <c r="T39" s="182"/>
      <c r="U39" s="182"/>
      <c r="V39" s="283" t="s">
        <v>108</v>
      </c>
      <c r="W39" s="283"/>
      <c r="X39" s="283"/>
      <c r="Y39" s="283"/>
      <c r="Z39" s="116"/>
    </row>
    <row r="40" spans="7:26" ht="15.75" thickBot="1">
      <c r="G40" s="112"/>
      <c r="I40" s="113"/>
      <c r="J40" s="161" t="s">
        <v>114</v>
      </c>
      <c r="K40" s="113"/>
      <c r="L40" s="113"/>
      <c r="M40" s="174"/>
      <c r="N40" s="172"/>
      <c r="O40" s="173"/>
      <c r="P40" s="182"/>
      <c r="Q40" s="182"/>
      <c r="R40" s="182"/>
      <c r="S40" s="182"/>
      <c r="T40" s="182"/>
      <c r="U40" s="182"/>
      <c r="V40" s="209"/>
      <c r="W40" s="210">
        <f>SUM(M12+M15-W38)</f>
        <v>0.18000000715255737</v>
      </c>
      <c r="X40" s="211">
        <f>SUM(M13+M26-X38)</f>
        <v>0</v>
      </c>
      <c r="Y40" s="212">
        <f>+M38-Y38</f>
        <v>0.18000000715255737</v>
      </c>
      <c r="Z40" s="116"/>
    </row>
    <row r="41" spans="7:26" ht="15.75" thickBot="1">
      <c r="G41" s="165"/>
      <c r="H41" s="114"/>
      <c r="I41" s="114"/>
      <c r="J41" s="166"/>
      <c r="K41" s="114"/>
      <c r="L41" s="114"/>
      <c r="M41" s="114"/>
      <c r="N41" s="167"/>
      <c r="O41" s="165"/>
      <c r="P41" s="114"/>
      <c r="Q41" s="114"/>
      <c r="R41" s="114"/>
      <c r="S41" s="114"/>
      <c r="T41" s="114"/>
      <c r="U41" s="114"/>
      <c r="V41" s="168"/>
      <c r="W41" s="169"/>
      <c r="X41" s="169"/>
      <c r="Y41" s="170"/>
      <c r="Z41" s="167"/>
    </row>
    <row r="42" spans="7:26" ht="15.75" thickTop="1"/>
  </sheetData>
  <mergeCells count="2">
    <mergeCell ref="M38:M39"/>
    <mergeCell ref="V39:Y39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U40"/>
  <sheetViews>
    <sheetView showGridLines="0" workbookViewId="0">
      <selection activeCell="Q32" sqref="Q32"/>
    </sheetView>
  </sheetViews>
  <sheetFormatPr baseColWidth="10" defaultRowHeight="15"/>
  <cols>
    <col min="1" max="1" width="2.42578125" customWidth="1"/>
    <col min="2" max="2" width="3.28515625" customWidth="1"/>
    <col min="4" max="4" width="1.85546875" customWidth="1"/>
    <col min="5" max="6" width="12.7109375" customWidth="1"/>
    <col min="7" max="7" width="13.7109375" customWidth="1"/>
    <col min="8" max="8" width="0.85546875" customWidth="1"/>
    <col min="9" max="9" width="1.5703125" customWidth="1"/>
    <col min="10" max="13" width="3.28515625" customWidth="1"/>
    <col min="14" max="14" width="4.7109375" customWidth="1"/>
    <col min="15" max="15" width="5.7109375" customWidth="1"/>
    <col min="16" max="16" width="16.42578125" customWidth="1"/>
    <col min="17" max="17" width="14.140625" customWidth="1"/>
    <col min="18" max="18" width="15" customWidth="1"/>
    <col min="19" max="19" width="13.7109375" customWidth="1"/>
    <col min="20" max="20" width="0.85546875" customWidth="1"/>
    <col min="21" max="21" width="13.85546875" bestFit="1" customWidth="1"/>
    <col min="257" max="257" width="2.42578125" customWidth="1"/>
    <col min="258" max="258" width="3.28515625" customWidth="1"/>
    <col min="260" max="260" width="1.85546875" customWidth="1"/>
    <col min="261" max="262" width="12.7109375" customWidth="1"/>
    <col min="263" max="263" width="13.7109375" customWidth="1"/>
    <col min="264" max="264" width="0.85546875" customWidth="1"/>
    <col min="265" max="265" width="1.5703125" customWidth="1"/>
    <col min="266" max="269" width="3.28515625" customWidth="1"/>
    <col min="270" max="270" width="4.7109375" customWidth="1"/>
    <col min="271" max="271" width="5.7109375" customWidth="1"/>
    <col min="272" max="272" width="16.42578125" customWidth="1"/>
    <col min="273" max="273" width="14.140625" customWidth="1"/>
    <col min="274" max="274" width="15" customWidth="1"/>
    <col min="275" max="275" width="13.7109375" customWidth="1"/>
    <col min="276" max="276" width="0.85546875" customWidth="1"/>
    <col min="277" max="277" width="13.85546875" bestFit="1" customWidth="1"/>
    <col min="513" max="513" width="2.42578125" customWidth="1"/>
    <col min="514" max="514" width="3.28515625" customWidth="1"/>
    <col min="516" max="516" width="1.85546875" customWidth="1"/>
    <col min="517" max="518" width="12.7109375" customWidth="1"/>
    <col min="519" max="519" width="13.7109375" customWidth="1"/>
    <col min="520" max="520" width="0.85546875" customWidth="1"/>
    <col min="521" max="521" width="1.5703125" customWidth="1"/>
    <col min="522" max="525" width="3.28515625" customWidth="1"/>
    <col min="526" max="526" width="4.7109375" customWidth="1"/>
    <col min="527" max="527" width="5.7109375" customWidth="1"/>
    <col min="528" max="528" width="16.42578125" customWidth="1"/>
    <col min="529" max="529" width="14.140625" customWidth="1"/>
    <col min="530" max="530" width="15" customWidth="1"/>
    <col min="531" max="531" width="13.7109375" customWidth="1"/>
    <col min="532" max="532" width="0.85546875" customWidth="1"/>
    <col min="533" max="533" width="13.85546875" bestFit="1" customWidth="1"/>
    <col min="769" max="769" width="2.42578125" customWidth="1"/>
    <col min="770" max="770" width="3.28515625" customWidth="1"/>
    <col min="772" max="772" width="1.85546875" customWidth="1"/>
    <col min="773" max="774" width="12.7109375" customWidth="1"/>
    <col min="775" max="775" width="13.7109375" customWidth="1"/>
    <col min="776" max="776" width="0.85546875" customWidth="1"/>
    <col min="777" max="777" width="1.5703125" customWidth="1"/>
    <col min="778" max="781" width="3.28515625" customWidth="1"/>
    <col min="782" max="782" width="4.7109375" customWidth="1"/>
    <col min="783" max="783" width="5.7109375" customWidth="1"/>
    <col min="784" max="784" width="16.42578125" customWidth="1"/>
    <col min="785" max="785" width="14.140625" customWidth="1"/>
    <col min="786" max="786" width="15" customWidth="1"/>
    <col min="787" max="787" width="13.7109375" customWidth="1"/>
    <col min="788" max="788" width="0.85546875" customWidth="1"/>
    <col min="789" max="789" width="13.85546875" bestFit="1" customWidth="1"/>
    <col min="1025" max="1025" width="2.42578125" customWidth="1"/>
    <col min="1026" max="1026" width="3.28515625" customWidth="1"/>
    <col min="1028" max="1028" width="1.85546875" customWidth="1"/>
    <col min="1029" max="1030" width="12.7109375" customWidth="1"/>
    <col min="1031" max="1031" width="13.7109375" customWidth="1"/>
    <col min="1032" max="1032" width="0.85546875" customWidth="1"/>
    <col min="1033" max="1033" width="1.5703125" customWidth="1"/>
    <col min="1034" max="1037" width="3.28515625" customWidth="1"/>
    <col min="1038" max="1038" width="4.7109375" customWidth="1"/>
    <col min="1039" max="1039" width="5.7109375" customWidth="1"/>
    <col min="1040" max="1040" width="16.42578125" customWidth="1"/>
    <col min="1041" max="1041" width="14.140625" customWidth="1"/>
    <col min="1042" max="1042" width="15" customWidth="1"/>
    <col min="1043" max="1043" width="13.7109375" customWidth="1"/>
    <col min="1044" max="1044" width="0.85546875" customWidth="1"/>
    <col min="1045" max="1045" width="13.85546875" bestFit="1" customWidth="1"/>
    <col min="1281" max="1281" width="2.42578125" customWidth="1"/>
    <col min="1282" max="1282" width="3.28515625" customWidth="1"/>
    <col min="1284" max="1284" width="1.85546875" customWidth="1"/>
    <col min="1285" max="1286" width="12.7109375" customWidth="1"/>
    <col min="1287" max="1287" width="13.7109375" customWidth="1"/>
    <col min="1288" max="1288" width="0.85546875" customWidth="1"/>
    <col min="1289" max="1289" width="1.5703125" customWidth="1"/>
    <col min="1290" max="1293" width="3.28515625" customWidth="1"/>
    <col min="1294" max="1294" width="4.7109375" customWidth="1"/>
    <col min="1295" max="1295" width="5.7109375" customWidth="1"/>
    <col min="1296" max="1296" width="16.42578125" customWidth="1"/>
    <col min="1297" max="1297" width="14.140625" customWidth="1"/>
    <col min="1298" max="1298" width="15" customWidth="1"/>
    <col min="1299" max="1299" width="13.7109375" customWidth="1"/>
    <col min="1300" max="1300" width="0.85546875" customWidth="1"/>
    <col min="1301" max="1301" width="13.85546875" bestFit="1" customWidth="1"/>
    <col min="1537" max="1537" width="2.42578125" customWidth="1"/>
    <col min="1538" max="1538" width="3.28515625" customWidth="1"/>
    <col min="1540" max="1540" width="1.85546875" customWidth="1"/>
    <col min="1541" max="1542" width="12.7109375" customWidth="1"/>
    <col min="1543" max="1543" width="13.7109375" customWidth="1"/>
    <col min="1544" max="1544" width="0.85546875" customWidth="1"/>
    <col min="1545" max="1545" width="1.5703125" customWidth="1"/>
    <col min="1546" max="1549" width="3.28515625" customWidth="1"/>
    <col min="1550" max="1550" width="4.7109375" customWidth="1"/>
    <col min="1551" max="1551" width="5.7109375" customWidth="1"/>
    <col min="1552" max="1552" width="16.42578125" customWidth="1"/>
    <col min="1553" max="1553" width="14.140625" customWidth="1"/>
    <col min="1554" max="1554" width="15" customWidth="1"/>
    <col min="1555" max="1555" width="13.7109375" customWidth="1"/>
    <col min="1556" max="1556" width="0.85546875" customWidth="1"/>
    <col min="1557" max="1557" width="13.85546875" bestFit="1" customWidth="1"/>
    <col min="1793" max="1793" width="2.42578125" customWidth="1"/>
    <col min="1794" max="1794" width="3.28515625" customWidth="1"/>
    <col min="1796" max="1796" width="1.85546875" customWidth="1"/>
    <col min="1797" max="1798" width="12.7109375" customWidth="1"/>
    <col min="1799" max="1799" width="13.7109375" customWidth="1"/>
    <col min="1800" max="1800" width="0.85546875" customWidth="1"/>
    <col min="1801" max="1801" width="1.5703125" customWidth="1"/>
    <col min="1802" max="1805" width="3.28515625" customWidth="1"/>
    <col min="1806" max="1806" width="4.7109375" customWidth="1"/>
    <col min="1807" max="1807" width="5.7109375" customWidth="1"/>
    <col min="1808" max="1808" width="16.42578125" customWidth="1"/>
    <col min="1809" max="1809" width="14.140625" customWidth="1"/>
    <col min="1810" max="1810" width="15" customWidth="1"/>
    <col min="1811" max="1811" width="13.7109375" customWidth="1"/>
    <col min="1812" max="1812" width="0.85546875" customWidth="1"/>
    <col min="1813" max="1813" width="13.85546875" bestFit="1" customWidth="1"/>
    <col min="2049" max="2049" width="2.42578125" customWidth="1"/>
    <col min="2050" max="2050" width="3.28515625" customWidth="1"/>
    <col min="2052" max="2052" width="1.85546875" customWidth="1"/>
    <col min="2053" max="2054" width="12.7109375" customWidth="1"/>
    <col min="2055" max="2055" width="13.7109375" customWidth="1"/>
    <col min="2056" max="2056" width="0.85546875" customWidth="1"/>
    <col min="2057" max="2057" width="1.5703125" customWidth="1"/>
    <col min="2058" max="2061" width="3.28515625" customWidth="1"/>
    <col min="2062" max="2062" width="4.7109375" customWidth="1"/>
    <col min="2063" max="2063" width="5.7109375" customWidth="1"/>
    <col min="2064" max="2064" width="16.42578125" customWidth="1"/>
    <col min="2065" max="2065" width="14.140625" customWidth="1"/>
    <col min="2066" max="2066" width="15" customWidth="1"/>
    <col min="2067" max="2067" width="13.7109375" customWidth="1"/>
    <col min="2068" max="2068" width="0.85546875" customWidth="1"/>
    <col min="2069" max="2069" width="13.85546875" bestFit="1" customWidth="1"/>
    <col min="2305" max="2305" width="2.42578125" customWidth="1"/>
    <col min="2306" max="2306" width="3.28515625" customWidth="1"/>
    <col min="2308" max="2308" width="1.85546875" customWidth="1"/>
    <col min="2309" max="2310" width="12.7109375" customWidth="1"/>
    <col min="2311" max="2311" width="13.7109375" customWidth="1"/>
    <col min="2312" max="2312" width="0.85546875" customWidth="1"/>
    <col min="2313" max="2313" width="1.5703125" customWidth="1"/>
    <col min="2314" max="2317" width="3.28515625" customWidth="1"/>
    <col min="2318" max="2318" width="4.7109375" customWidth="1"/>
    <col min="2319" max="2319" width="5.7109375" customWidth="1"/>
    <col min="2320" max="2320" width="16.42578125" customWidth="1"/>
    <col min="2321" max="2321" width="14.140625" customWidth="1"/>
    <col min="2322" max="2322" width="15" customWidth="1"/>
    <col min="2323" max="2323" width="13.7109375" customWidth="1"/>
    <col min="2324" max="2324" width="0.85546875" customWidth="1"/>
    <col min="2325" max="2325" width="13.85546875" bestFit="1" customWidth="1"/>
    <col min="2561" max="2561" width="2.42578125" customWidth="1"/>
    <col min="2562" max="2562" width="3.28515625" customWidth="1"/>
    <col min="2564" max="2564" width="1.85546875" customWidth="1"/>
    <col min="2565" max="2566" width="12.7109375" customWidth="1"/>
    <col min="2567" max="2567" width="13.7109375" customWidth="1"/>
    <col min="2568" max="2568" width="0.85546875" customWidth="1"/>
    <col min="2569" max="2569" width="1.5703125" customWidth="1"/>
    <col min="2570" max="2573" width="3.28515625" customWidth="1"/>
    <col min="2574" max="2574" width="4.7109375" customWidth="1"/>
    <col min="2575" max="2575" width="5.7109375" customWidth="1"/>
    <col min="2576" max="2576" width="16.42578125" customWidth="1"/>
    <col min="2577" max="2577" width="14.140625" customWidth="1"/>
    <col min="2578" max="2578" width="15" customWidth="1"/>
    <col min="2579" max="2579" width="13.7109375" customWidth="1"/>
    <col min="2580" max="2580" width="0.85546875" customWidth="1"/>
    <col min="2581" max="2581" width="13.85546875" bestFit="1" customWidth="1"/>
    <col min="2817" max="2817" width="2.42578125" customWidth="1"/>
    <col min="2818" max="2818" width="3.28515625" customWidth="1"/>
    <col min="2820" max="2820" width="1.85546875" customWidth="1"/>
    <col min="2821" max="2822" width="12.7109375" customWidth="1"/>
    <col min="2823" max="2823" width="13.7109375" customWidth="1"/>
    <col min="2824" max="2824" width="0.85546875" customWidth="1"/>
    <col min="2825" max="2825" width="1.5703125" customWidth="1"/>
    <col min="2826" max="2829" width="3.28515625" customWidth="1"/>
    <col min="2830" max="2830" width="4.7109375" customWidth="1"/>
    <col min="2831" max="2831" width="5.7109375" customWidth="1"/>
    <col min="2832" max="2832" width="16.42578125" customWidth="1"/>
    <col min="2833" max="2833" width="14.140625" customWidth="1"/>
    <col min="2834" max="2834" width="15" customWidth="1"/>
    <col min="2835" max="2835" width="13.7109375" customWidth="1"/>
    <col min="2836" max="2836" width="0.85546875" customWidth="1"/>
    <col min="2837" max="2837" width="13.85546875" bestFit="1" customWidth="1"/>
    <col min="3073" max="3073" width="2.42578125" customWidth="1"/>
    <col min="3074" max="3074" width="3.28515625" customWidth="1"/>
    <col min="3076" max="3076" width="1.85546875" customWidth="1"/>
    <col min="3077" max="3078" width="12.7109375" customWidth="1"/>
    <col min="3079" max="3079" width="13.7109375" customWidth="1"/>
    <col min="3080" max="3080" width="0.85546875" customWidth="1"/>
    <col min="3081" max="3081" width="1.5703125" customWidth="1"/>
    <col min="3082" max="3085" width="3.28515625" customWidth="1"/>
    <col min="3086" max="3086" width="4.7109375" customWidth="1"/>
    <col min="3087" max="3087" width="5.7109375" customWidth="1"/>
    <col min="3088" max="3088" width="16.42578125" customWidth="1"/>
    <col min="3089" max="3089" width="14.140625" customWidth="1"/>
    <col min="3090" max="3090" width="15" customWidth="1"/>
    <col min="3091" max="3091" width="13.7109375" customWidth="1"/>
    <col min="3092" max="3092" width="0.85546875" customWidth="1"/>
    <col min="3093" max="3093" width="13.85546875" bestFit="1" customWidth="1"/>
    <col min="3329" max="3329" width="2.42578125" customWidth="1"/>
    <col min="3330" max="3330" width="3.28515625" customWidth="1"/>
    <col min="3332" max="3332" width="1.85546875" customWidth="1"/>
    <col min="3333" max="3334" width="12.7109375" customWidth="1"/>
    <col min="3335" max="3335" width="13.7109375" customWidth="1"/>
    <col min="3336" max="3336" width="0.85546875" customWidth="1"/>
    <col min="3337" max="3337" width="1.5703125" customWidth="1"/>
    <col min="3338" max="3341" width="3.28515625" customWidth="1"/>
    <col min="3342" max="3342" width="4.7109375" customWidth="1"/>
    <col min="3343" max="3343" width="5.7109375" customWidth="1"/>
    <col min="3344" max="3344" width="16.42578125" customWidth="1"/>
    <col min="3345" max="3345" width="14.140625" customWidth="1"/>
    <col min="3346" max="3346" width="15" customWidth="1"/>
    <col min="3347" max="3347" width="13.7109375" customWidth="1"/>
    <col min="3348" max="3348" width="0.85546875" customWidth="1"/>
    <col min="3349" max="3349" width="13.85546875" bestFit="1" customWidth="1"/>
    <col min="3585" max="3585" width="2.42578125" customWidth="1"/>
    <col min="3586" max="3586" width="3.28515625" customWidth="1"/>
    <col min="3588" max="3588" width="1.85546875" customWidth="1"/>
    <col min="3589" max="3590" width="12.7109375" customWidth="1"/>
    <col min="3591" max="3591" width="13.7109375" customWidth="1"/>
    <col min="3592" max="3592" width="0.85546875" customWidth="1"/>
    <col min="3593" max="3593" width="1.5703125" customWidth="1"/>
    <col min="3594" max="3597" width="3.28515625" customWidth="1"/>
    <col min="3598" max="3598" width="4.7109375" customWidth="1"/>
    <col min="3599" max="3599" width="5.7109375" customWidth="1"/>
    <col min="3600" max="3600" width="16.42578125" customWidth="1"/>
    <col min="3601" max="3601" width="14.140625" customWidth="1"/>
    <col min="3602" max="3602" width="15" customWidth="1"/>
    <col min="3603" max="3603" width="13.7109375" customWidth="1"/>
    <col min="3604" max="3604" width="0.85546875" customWidth="1"/>
    <col min="3605" max="3605" width="13.85546875" bestFit="1" customWidth="1"/>
    <col min="3841" max="3841" width="2.42578125" customWidth="1"/>
    <col min="3842" max="3842" width="3.28515625" customWidth="1"/>
    <col min="3844" max="3844" width="1.85546875" customWidth="1"/>
    <col min="3845" max="3846" width="12.7109375" customWidth="1"/>
    <col min="3847" max="3847" width="13.7109375" customWidth="1"/>
    <col min="3848" max="3848" width="0.85546875" customWidth="1"/>
    <col min="3849" max="3849" width="1.5703125" customWidth="1"/>
    <col min="3850" max="3853" width="3.28515625" customWidth="1"/>
    <col min="3854" max="3854" width="4.7109375" customWidth="1"/>
    <col min="3855" max="3855" width="5.7109375" customWidth="1"/>
    <col min="3856" max="3856" width="16.42578125" customWidth="1"/>
    <col min="3857" max="3857" width="14.140625" customWidth="1"/>
    <col min="3858" max="3858" width="15" customWidth="1"/>
    <col min="3859" max="3859" width="13.7109375" customWidth="1"/>
    <col min="3860" max="3860" width="0.85546875" customWidth="1"/>
    <col min="3861" max="3861" width="13.85546875" bestFit="1" customWidth="1"/>
    <col min="4097" max="4097" width="2.42578125" customWidth="1"/>
    <col min="4098" max="4098" width="3.28515625" customWidth="1"/>
    <col min="4100" max="4100" width="1.85546875" customWidth="1"/>
    <col min="4101" max="4102" width="12.7109375" customWidth="1"/>
    <col min="4103" max="4103" width="13.7109375" customWidth="1"/>
    <col min="4104" max="4104" width="0.85546875" customWidth="1"/>
    <col min="4105" max="4105" width="1.5703125" customWidth="1"/>
    <col min="4106" max="4109" width="3.28515625" customWidth="1"/>
    <col min="4110" max="4110" width="4.7109375" customWidth="1"/>
    <col min="4111" max="4111" width="5.7109375" customWidth="1"/>
    <col min="4112" max="4112" width="16.42578125" customWidth="1"/>
    <col min="4113" max="4113" width="14.140625" customWidth="1"/>
    <col min="4114" max="4114" width="15" customWidth="1"/>
    <col min="4115" max="4115" width="13.7109375" customWidth="1"/>
    <col min="4116" max="4116" width="0.85546875" customWidth="1"/>
    <col min="4117" max="4117" width="13.85546875" bestFit="1" customWidth="1"/>
    <col min="4353" max="4353" width="2.42578125" customWidth="1"/>
    <col min="4354" max="4354" width="3.28515625" customWidth="1"/>
    <col min="4356" max="4356" width="1.85546875" customWidth="1"/>
    <col min="4357" max="4358" width="12.7109375" customWidth="1"/>
    <col min="4359" max="4359" width="13.7109375" customWidth="1"/>
    <col min="4360" max="4360" width="0.85546875" customWidth="1"/>
    <col min="4361" max="4361" width="1.5703125" customWidth="1"/>
    <col min="4362" max="4365" width="3.28515625" customWidth="1"/>
    <col min="4366" max="4366" width="4.7109375" customWidth="1"/>
    <col min="4367" max="4367" width="5.7109375" customWidth="1"/>
    <col min="4368" max="4368" width="16.42578125" customWidth="1"/>
    <col min="4369" max="4369" width="14.140625" customWidth="1"/>
    <col min="4370" max="4370" width="15" customWidth="1"/>
    <col min="4371" max="4371" width="13.7109375" customWidth="1"/>
    <col min="4372" max="4372" width="0.85546875" customWidth="1"/>
    <col min="4373" max="4373" width="13.85546875" bestFit="1" customWidth="1"/>
    <col min="4609" max="4609" width="2.42578125" customWidth="1"/>
    <col min="4610" max="4610" width="3.28515625" customWidth="1"/>
    <col min="4612" max="4612" width="1.85546875" customWidth="1"/>
    <col min="4613" max="4614" width="12.7109375" customWidth="1"/>
    <col min="4615" max="4615" width="13.7109375" customWidth="1"/>
    <col min="4616" max="4616" width="0.85546875" customWidth="1"/>
    <col min="4617" max="4617" width="1.5703125" customWidth="1"/>
    <col min="4618" max="4621" width="3.28515625" customWidth="1"/>
    <col min="4622" max="4622" width="4.7109375" customWidth="1"/>
    <col min="4623" max="4623" width="5.7109375" customWidth="1"/>
    <col min="4624" max="4624" width="16.42578125" customWidth="1"/>
    <col min="4625" max="4625" width="14.140625" customWidth="1"/>
    <col min="4626" max="4626" width="15" customWidth="1"/>
    <col min="4627" max="4627" width="13.7109375" customWidth="1"/>
    <col min="4628" max="4628" width="0.85546875" customWidth="1"/>
    <col min="4629" max="4629" width="13.85546875" bestFit="1" customWidth="1"/>
    <col min="4865" max="4865" width="2.42578125" customWidth="1"/>
    <col min="4866" max="4866" width="3.28515625" customWidth="1"/>
    <col min="4868" max="4868" width="1.85546875" customWidth="1"/>
    <col min="4869" max="4870" width="12.7109375" customWidth="1"/>
    <col min="4871" max="4871" width="13.7109375" customWidth="1"/>
    <col min="4872" max="4872" width="0.85546875" customWidth="1"/>
    <col min="4873" max="4873" width="1.5703125" customWidth="1"/>
    <col min="4874" max="4877" width="3.28515625" customWidth="1"/>
    <col min="4878" max="4878" width="4.7109375" customWidth="1"/>
    <col min="4879" max="4879" width="5.7109375" customWidth="1"/>
    <col min="4880" max="4880" width="16.42578125" customWidth="1"/>
    <col min="4881" max="4881" width="14.140625" customWidth="1"/>
    <col min="4882" max="4882" width="15" customWidth="1"/>
    <col min="4883" max="4883" width="13.7109375" customWidth="1"/>
    <col min="4884" max="4884" width="0.85546875" customWidth="1"/>
    <col min="4885" max="4885" width="13.85546875" bestFit="1" customWidth="1"/>
    <col min="5121" max="5121" width="2.42578125" customWidth="1"/>
    <col min="5122" max="5122" width="3.28515625" customWidth="1"/>
    <col min="5124" max="5124" width="1.85546875" customWidth="1"/>
    <col min="5125" max="5126" width="12.7109375" customWidth="1"/>
    <col min="5127" max="5127" width="13.7109375" customWidth="1"/>
    <col min="5128" max="5128" width="0.85546875" customWidth="1"/>
    <col min="5129" max="5129" width="1.5703125" customWidth="1"/>
    <col min="5130" max="5133" width="3.28515625" customWidth="1"/>
    <col min="5134" max="5134" width="4.7109375" customWidth="1"/>
    <col min="5135" max="5135" width="5.7109375" customWidth="1"/>
    <col min="5136" max="5136" width="16.42578125" customWidth="1"/>
    <col min="5137" max="5137" width="14.140625" customWidth="1"/>
    <col min="5138" max="5138" width="15" customWidth="1"/>
    <col min="5139" max="5139" width="13.7109375" customWidth="1"/>
    <col min="5140" max="5140" width="0.85546875" customWidth="1"/>
    <col min="5141" max="5141" width="13.85546875" bestFit="1" customWidth="1"/>
    <col min="5377" max="5377" width="2.42578125" customWidth="1"/>
    <col min="5378" max="5378" width="3.28515625" customWidth="1"/>
    <col min="5380" max="5380" width="1.85546875" customWidth="1"/>
    <col min="5381" max="5382" width="12.7109375" customWidth="1"/>
    <col min="5383" max="5383" width="13.7109375" customWidth="1"/>
    <col min="5384" max="5384" width="0.85546875" customWidth="1"/>
    <col min="5385" max="5385" width="1.5703125" customWidth="1"/>
    <col min="5386" max="5389" width="3.28515625" customWidth="1"/>
    <col min="5390" max="5390" width="4.7109375" customWidth="1"/>
    <col min="5391" max="5391" width="5.7109375" customWidth="1"/>
    <col min="5392" max="5392" width="16.42578125" customWidth="1"/>
    <col min="5393" max="5393" width="14.140625" customWidth="1"/>
    <col min="5394" max="5394" width="15" customWidth="1"/>
    <col min="5395" max="5395" width="13.7109375" customWidth="1"/>
    <col min="5396" max="5396" width="0.85546875" customWidth="1"/>
    <col min="5397" max="5397" width="13.85546875" bestFit="1" customWidth="1"/>
    <col min="5633" max="5633" width="2.42578125" customWidth="1"/>
    <col min="5634" max="5634" width="3.28515625" customWidth="1"/>
    <col min="5636" max="5636" width="1.85546875" customWidth="1"/>
    <col min="5637" max="5638" width="12.7109375" customWidth="1"/>
    <col min="5639" max="5639" width="13.7109375" customWidth="1"/>
    <col min="5640" max="5640" width="0.85546875" customWidth="1"/>
    <col min="5641" max="5641" width="1.5703125" customWidth="1"/>
    <col min="5642" max="5645" width="3.28515625" customWidth="1"/>
    <col min="5646" max="5646" width="4.7109375" customWidth="1"/>
    <col min="5647" max="5647" width="5.7109375" customWidth="1"/>
    <col min="5648" max="5648" width="16.42578125" customWidth="1"/>
    <col min="5649" max="5649" width="14.140625" customWidth="1"/>
    <col min="5650" max="5650" width="15" customWidth="1"/>
    <col min="5651" max="5651" width="13.7109375" customWidth="1"/>
    <col min="5652" max="5652" width="0.85546875" customWidth="1"/>
    <col min="5653" max="5653" width="13.85546875" bestFit="1" customWidth="1"/>
    <col min="5889" max="5889" width="2.42578125" customWidth="1"/>
    <col min="5890" max="5890" width="3.28515625" customWidth="1"/>
    <col min="5892" max="5892" width="1.85546875" customWidth="1"/>
    <col min="5893" max="5894" width="12.7109375" customWidth="1"/>
    <col min="5895" max="5895" width="13.7109375" customWidth="1"/>
    <col min="5896" max="5896" width="0.85546875" customWidth="1"/>
    <col min="5897" max="5897" width="1.5703125" customWidth="1"/>
    <col min="5898" max="5901" width="3.28515625" customWidth="1"/>
    <col min="5902" max="5902" width="4.7109375" customWidth="1"/>
    <col min="5903" max="5903" width="5.7109375" customWidth="1"/>
    <col min="5904" max="5904" width="16.42578125" customWidth="1"/>
    <col min="5905" max="5905" width="14.140625" customWidth="1"/>
    <col min="5906" max="5906" width="15" customWidth="1"/>
    <col min="5907" max="5907" width="13.7109375" customWidth="1"/>
    <col min="5908" max="5908" width="0.85546875" customWidth="1"/>
    <col min="5909" max="5909" width="13.85546875" bestFit="1" customWidth="1"/>
    <col min="6145" max="6145" width="2.42578125" customWidth="1"/>
    <col min="6146" max="6146" width="3.28515625" customWidth="1"/>
    <col min="6148" max="6148" width="1.85546875" customWidth="1"/>
    <col min="6149" max="6150" width="12.7109375" customWidth="1"/>
    <col min="6151" max="6151" width="13.7109375" customWidth="1"/>
    <col min="6152" max="6152" width="0.85546875" customWidth="1"/>
    <col min="6153" max="6153" width="1.5703125" customWidth="1"/>
    <col min="6154" max="6157" width="3.28515625" customWidth="1"/>
    <col min="6158" max="6158" width="4.7109375" customWidth="1"/>
    <col min="6159" max="6159" width="5.7109375" customWidth="1"/>
    <col min="6160" max="6160" width="16.42578125" customWidth="1"/>
    <col min="6161" max="6161" width="14.140625" customWidth="1"/>
    <col min="6162" max="6162" width="15" customWidth="1"/>
    <col min="6163" max="6163" width="13.7109375" customWidth="1"/>
    <col min="6164" max="6164" width="0.85546875" customWidth="1"/>
    <col min="6165" max="6165" width="13.85546875" bestFit="1" customWidth="1"/>
    <col min="6401" max="6401" width="2.42578125" customWidth="1"/>
    <col min="6402" max="6402" width="3.28515625" customWidth="1"/>
    <col min="6404" max="6404" width="1.85546875" customWidth="1"/>
    <col min="6405" max="6406" width="12.7109375" customWidth="1"/>
    <col min="6407" max="6407" width="13.7109375" customWidth="1"/>
    <col min="6408" max="6408" width="0.85546875" customWidth="1"/>
    <col min="6409" max="6409" width="1.5703125" customWidth="1"/>
    <col min="6410" max="6413" width="3.28515625" customWidth="1"/>
    <col min="6414" max="6414" width="4.7109375" customWidth="1"/>
    <col min="6415" max="6415" width="5.7109375" customWidth="1"/>
    <col min="6416" max="6416" width="16.42578125" customWidth="1"/>
    <col min="6417" max="6417" width="14.140625" customWidth="1"/>
    <col min="6418" max="6418" width="15" customWidth="1"/>
    <col min="6419" max="6419" width="13.7109375" customWidth="1"/>
    <col min="6420" max="6420" width="0.85546875" customWidth="1"/>
    <col min="6421" max="6421" width="13.85546875" bestFit="1" customWidth="1"/>
    <col min="6657" max="6657" width="2.42578125" customWidth="1"/>
    <col min="6658" max="6658" width="3.28515625" customWidth="1"/>
    <col min="6660" max="6660" width="1.85546875" customWidth="1"/>
    <col min="6661" max="6662" width="12.7109375" customWidth="1"/>
    <col min="6663" max="6663" width="13.7109375" customWidth="1"/>
    <col min="6664" max="6664" width="0.85546875" customWidth="1"/>
    <col min="6665" max="6665" width="1.5703125" customWidth="1"/>
    <col min="6666" max="6669" width="3.28515625" customWidth="1"/>
    <col min="6670" max="6670" width="4.7109375" customWidth="1"/>
    <col min="6671" max="6671" width="5.7109375" customWidth="1"/>
    <col min="6672" max="6672" width="16.42578125" customWidth="1"/>
    <col min="6673" max="6673" width="14.140625" customWidth="1"/>
    <col min="6674" max="6674" width="15" customWidth="1"/>
    <col min="6675" max="6675" width="13.7109375" customWidth="1"/>
    <col min="6676" max="6676" width="0.85546875" customWidth="1"/>
    <col min="6677" max="6677" width="13.85546875" bestFit="1" customWidth="1"/>
    <col min="6913" max="6913" width="2.42578125" customWidth="1"/>
    <col min="6914" max="6914" width="3.28515625" customWidth="1"/>
    <col min="6916" max="6916" width="1.85546875" customWidth="1"/>
    <col min="6917" max="6918" width="12.7109375" customWidth="1"/>
    <col min="6919" max="6919" width="13.7109375" customWidth="1"/>
    <col min="6920" max="6920" width="0.85546875" customWidth="1"/>
    <col min="6921" max="6921" width="1.5703125" customWidth="1"/>
    <col min="6922" max="6925" width="3.28515625" customWidth="1"/>
    <col min="6926" max="6926" width="4.7109375" customWidth="1"/>
    <col min="6927" max="6927" width="5.7109375" customWidth="1"/>
    <col min="6928" max="6928" width="16.42578125" customWidth="1"/>
    <col min="6929" max="6929" width="14.140625" customWidth="1"/>
    <col min="6930" max="6930" width="15" customWidth="1"/>
    <col min="6931" max="6931" width="13.7109375" customWidth="1"/>
    <col min="6932" max="6932" width="0.85546875" customWidth="1"/>
    <col min="6933" max="6933" width="13.85546875" bestFit="1" customWidth="1"/>
    <col min="7169" max="7169" width="2.42578125" customWidth="1"/>
    <col min="7170" max="7170" width="3.28515625" customWidth="1"/>
    <col min="7172" max="7172" width="1.85546875" customWidth="1"/>
    <col min="7173" max="7174" width="12.7109375" customWidth="1"/>
    <col min="7175" max="7175" width="13.7109375" customWidth="1"/>
    <col min="7176" max="7176" width="0.85546875" customWidth="1"/>
    <col min="7177" max="7177" width="1.5703125" customWidth="1"/>
    <col min="7178" max="7181" width="3.28515625" customWidth="1"/>
    <col min="7182" max="7182" width="4.7109375" customWidth="1"/>
    <col min="7183" max="7183" width="5.7109375" customWidth="1"/>
    <col min="7184" max="7184" width="16.42578125" customWidth="1"/>
    <col min="7185" max="7185" width="14.140625" customWidth="1"/>
    <col min="7186" max="7186" width="15" customWidth="1"/>
    <col min="7187" max="7187" width="13.7109375" customWidth="1"/>
    <col min="7188" max="7188" width="0.85546875" customWidth="1"/>
    <col min="7189" max="7189" width="13.85546875" bestFit="1" customWidth="1"/>
    <col min="7425" max="7425" width="2.42578125" customWidth="1"/>
    <col min="7426" max="7426" width="3.28515625" customWidth="1"/>
    <col min="7428" max="7428" width="1.85546875" customWidth="1"/>
    <col min="7429" max="7430" width="12.7109375" customWidth="1"/>
    <col min="7431" max="7431" width="13.7109375" customWidth="1"/>
    <col min="7432" max="7432" width="0.85546875" customWidth="1"/>
    <col min="7433" max="7433" width="1.5703125" customWidth="1"/>
    <col min="7434" max="7437" width="3.28515625" customWidth="1"/>
    <col min="7438" max="7438" width="4.7109375" customWidth="1"/>
    <col min="7439" max="7439" width="5.7109375" customWidth="1"/>
    <col min="7440" max="7440" width="16.42578125" customWidth="1"/>
    <col min="7441" max="7441" width="14.140625" customWidth="1"/>
    <col min="7442" max="7442" width="15" customWidth="1"/>
    <col min="7443" max="7443" width="13.7109375" customWidth="1"/>
    <col min="7444" max="7444" width="0.85546875" customWidth="1"/>
    <col min="7445" max="7445" width="13.85546875" bestFit="1" customWidth="1"/>
    <col min="7681" max="7681" width="2.42578125" customWidth="1"/>
    <col min="7682" max="7682" width="3.28515625" customWidth="1"/>
    <col min="7684" max="7684" width="1.85546875" customWidth="1"/>
    <col min="7685" max="7686" width="12.7109375" customWidth="1"/>
    <col min="7687" max="7687" width="13.7109375" customWidth="1"/>
    <col min="7688" max="7688" width="0.85546875" customWidth="1"/>
    <col min="7689" max="7689" width="1.5703125" customWidth="1"/>
    <col min="7690" max="7693" width="3.28515625" customWidth="1"/>
    <col min="7694" max="7694" width="4.7109375" customWidth="1"/>
    <col min="7695" max="7695" width="5.7109375" customWidth="1"/>
    <col min="7696" max="7696" width="16.42578125" customWidth="1"/>
    <col min="7697" max="7697" width="14.140625" customWidth="1"/>
    <col min="7698" max="7698" width="15" customWidth="1"/>
    <col min="7699" max="7699" width="13.7109375" customWidth="1"/>
    <col min="7700" max="7700" width="0.85546875" customWidth="1"/>
    <col min="7701" max="7701" width="13.85546875" bestFit="1" customWidth="1"/>
    <col min="7937" max="7937" width="2.42578125" customWidth="1"/>
    <col min="7938" max="7938" width="3.28515625" customWidth="1"/>
    <col min="7940" max="7940" width="1.85546875" customWidth="1"/>
    <col min="7941" max="7942" width="12.7109375" customWidth="1"/>
    <col min="7943" max="7943" width="13.7109375" customWidth="1"/>
    <col min="7944" max="7944" width="0.85546875" customWidth="1"/>
    <col min="7945" max="7945" width="1.5703125" customWidth="1"/>
    <col min="7946" max="7949" width="3.28515625" customWidth="1"/>
    <col min="7950" max="7950" width="4.7109375" customWidth="1"/>
    <col min="7951" max="7951" width="5.7109375" customWidth="1"/>
    <col min="7952" max="7952" width="16.42578125" customWidth="1"/>
    <col min="7953" max="7953" width="14.140625" customWidth="1"/>
    <col min="7954" max="7954" width="15" customWidth="1"/>
    <col min="7955" max="7955" width="13.7109375" customWidth="1"/>
    <col min="7956" max="7956" width="0.85546875" customWidth="1"/>
    <col min="7957" max="7957" width="13.85546875" bestFit="1" customWidth="1"/>
    <col min="8193" max="8193" width="2.42578125" customWidth="1"/>
    <col min="8194" max="8194" width="3.28515625" customWidth="1"/>
    <col min="8196" max="8196" width="1.85546875" customWidth="1"/>
    <col min="8197" max="8198" width="12.7109375" customWidth="1"/>
    <col min="8199" max="8199" width="13.7109375" customWidth="1"/>
    <col min="8200" max="8200" width="0.85546875" customWidth="1"/>
    <col min="8201" max="8201" width="1.5703125" customWidth="1"/>
    <col min="8202" max="8205" width="3.28515625" customWidth="1"/>
    <col min="8206" max="8206" width="4.7109375" customWidth="1"/>
    <col min="8207" max="8207" width="5.7109375" customWidth="1"/>
    <col min="8208" max="8208" width="16.42578125" customWidth="1"/>
    <col min="8209" max="8209" width="14.140625" customWidth="1"/>
    <col min="8210" max="8210" width="15" customWidth="1"/>
    <col min="8211" max="8211" width="13.7109375" customWidth="1"/>
    <col min="8212" max="8212" width="0.85546875" customWidth="1"/>
    <col min="8213" max="8213" width="13.85546875" bestFit="1" customWidth="1"/>
    <col min="8449" max="8449" width="2.42578125" customWidth="1"/>
    <col min="8450" max="8450" width="3.28515625" customWidth="1"/>
    <col min="8452" max="8452" width="1.85546875" customWidth="1"/>
    <col min="8453" max="8454" width="12.7109375" customWidth="1"/>
    <col min="8455" max="8455" width="13.7109375" customWidth="1"/>
    <col min="8456" max="8456" width="0.85546875" customWidth="1"/>
    <col min="8457" max="8457" width="1.5703125" customWidth="1"/>
    <col min="8458" max="8461" width="3.28515625" customWidth="1"/>
    <col min="8462" max="8462" width="4.7109375" customWidth="1"/>
    <col min="8463" max="8463" width="5.7109375" customWidth="1"/>
    <col min="8464" max="8464" width="16.42578125" customWidth="1"/>
    <col min="8465" max="8465" width="14.140625" customWidth="1"/>
    <col min="8466" max="8466" width="15" customWidth="1"/>
    <col min="8467" max="8467" width="13.7109375" customWidth="1"/>
    <col min="8468" max="8468" width="0.85546875" customWidth="1"/>
    <col min="8469" max="8469" width="13.85546875" bestFit="1" customWidth="1"/>
    <col min="8705" max="8705" width="2.42578125" customWidth="1"/>
    <col min="8706" max="8706" width="3.28515625" customWidth="1"/>
    <col min="8708" max="8708" width="1.85546875" customWidth="1"/>
    <col min="8709" max="8710" width="12.7109375" customWidth="1"/>
    <col min="8711" max="8711" width="13.7109375" customWidth="1"/>
    <col min="8712" max="8712" width="0.85546875" customWidth="1"/>
    <col min="8713" max="8713" width="1.5703125" customWidth="1"/>
    <col min="8714" max="8717" width="3.28515625" customWidth="1"/>
    <col min="8718" max="8718" width="4.7109375" customWidth="1"/>
    <col min="8719" max="8719" width="5.7109375" customWidth="1"/>
    <col min="8720" max="8720" width="16.42578125" customWidth="1"/>
    <col min="8721" max="8721" width="14.140625" customWidth="1"/>
    <col min="8722" max="8722" width="15" customWidth="1"/>
    <col min="8723" max="8723" width="13.7109375" customWidth="1"/>
    <col min="8724" max="8724" width="0.85546875" customWidth="1"/>
    <col min="8725" max="8725" width="13.85546875" bestFit="1" customWidth="1"/>
    <col min="8961" max="8961" width="2.42578125" customWidth="1"/>
    <col min="8962" max="8962" width="3.28515625" customWidth="1"/>
    <col min="8964" max="8964" width="1.85546875" customWidth="1"/>
    <col min="8965" max="8966" width="12.7109375" customWidth="1"/>
    <col min="8967" max="8967" width="13.7109375" customWidth="1"/>
    <col min="8968" max="8968" width="0.85546875" customWidth="1"/>
    <col min="8969" max="8969" width="1.5703125" customWidth="1"/>
    <col min="8970" max="8973" width="3.28515625" customWidth="1"/>
    <col min="8974" max="8974" width="4.7109375" customWidth="1"/>
    <col min="8975" max="8975" width="5.7109375" customWidth="1"/>
    <col min="8976" max="8976" width="16.42578125" customWidth="1"/>
    <col min="8977" max="8977" width="14.140625" customWidth="1"/>
    <col min="8978" max="8978" width="15" customWidth="1"/>
    <col min="8979" max="8979" width="13.7109375" customWidth="1"/>
    <col min="8980" max="8980" width="0.85546875" customWidth="1"/>
    <col min="8981" max="8981" width="13.85546875" bestFit="1" customWidth="1"/>
    <col min="9217" max="9217" width="2.42578125" customWidth="1"/>
    <col min="9218" max="9218" width="3.28515625" customWidth="1"/>
    <col min="9220" max="9220" width="1.85546875" customWidth="1"/>
    <col min="9221" max="9222" width="12.7109375" customWidth="1"/>
    <col min="9223" max="9223" width="13.7109375" customWidth="1"/>
    <col min="9224" max="9224" width="0.85546875" customWidth="1"/>
    <col min="9225" max="9225" width="1.5703125" customWidth="1"/>
    <col min="9226" max="9229" width="3.28515625" customWidth="1"/>
    <col min="9230" max="9230" width="4.7109375" customWidth="1"/>
    <col min="9231" max="9231" width="5.7109375" customWidth="1"/>
    <col min="9232" max="9232" width="16.42578125" customWidth="1"/>
    <col min="9233" max="9233" width="14.140625" customWidth="1"/>
    <col min="9234" max="9234" width="15" customWidth="1"/>
    <col min="9235" max="9235" width="13.7109375" customWidth="1"/>
    <col min="9236" max="9236" width="0.85546875" customWidth="1"/>
    <col min="9237" max="9237" width="13.85546875" bestFit="1" customWidth="1"/>
    <col min="9473" max="9473" width="2.42578125" customWidth="1"/>
    <col min="9474" max="9474" width="3.28515625" customWidth="1"/>
    <col min="9476" max="9476" width="1.85546875" customWidth="1"/>
    <col min="9477" max="9478" width="12.7109375" customWidth="1"/>
    <col min="9479" max="9479" width="13.7109375" customWidth="1"/>
    <col min="9480" max="9480" width="0.85546875" customWidth="1"/>
    <col min="9481" max="9481" width="1.5703125" customWidth="1"/>
    <col min="9482" max="9485" width="3.28515625" customWidth="1"/>
    <col min="9486" max="9486" width="4.7109375" customWidth="1"/>
    <col min="9487" max="9487" width="5.7109375" customWidth="1"/>
    <col min="9488" max="9488" width="16.42578125" customWidth="1"/>
    <col min="9489" max="9489" width="14.140625" customWidth="1"/>
    <col min="9490" max="9490" width="15" customWidth="1"/>
    <col min="9491" max="9491" width="13.7109375" customWidth="1"/>
    <col min="9492" max="9492" width="0.85546875" customWidth="1"/>
    <col min="9493" max="9493" width="13.85546875" bestFit="1" customWidth="1"/>
    <col min="9729" max="9729" width="2.42578125" customWidth="1"/>
    <col min="9730" max="9730" width="3.28515625" customWidth="1"/>
    <col min="9732" max="9732" width="1.85546875" customWidth="1"/>
    <col min="9733" max="9734" width="12.7109375" customWidth="1"/>
    <col min="9735" max="9735" width="13.7109375" customWidth="1"/>
    <col min="9736" max="9736" width="0.85546875" customWidth="1"/>
    <col min="9737" max="9737" width="1.5703125" customWidth="1"/>
    <col min="9738" max="9741" width="3.28515625" customWidth="1"/>
    <col min="9742" max="9742" width="4.7109375" customWidth="1"/>
    <col min="9743" max="9743" width="5.7109375" customWidth="1"/>
    <col min="9744" max="9744" width="16.42578125" customWidth="1"/>
    <col min="9745" max="9745" width="14.140625" customWidth="1"/>
    <col min="9746" max="9746" width="15" customWidth="1"/>
    <col min="9747" max="9747" width="13.7109375" customWidth="1"/>
    <col min="9748" max="9748" width="0.85546875" customWidth="1"/>
    <col min="9749" max="9749" width="13.85546875" bestFit="1" customWidth="1"/>
    <col min="9985" max="9985" width="2.42578125" customWidth="1"/>
    <col min="9986" max="9986" width="3.28515625" customWidth="1"/>
    <col min="9988" max="9988" width="1.85546875" customWidth="1"/>
    <col min="9989" max="9990" width="12.7109375" customWidth="1"/>
    <col min="9991" max="9991" width="13.7109375" customWidth="1"/>
    <col min="9992" max="9992" width="0.85546875" customWidth="1"/>
    <col min="9993" max="9993" width="1.5703125" customWidth="1"/>
    <col min="9994" max="9997" width="3.28515625" customWidth="1"/>
    <col min="9998" max="9998" width="4.7109375" customWidth="1"/>
    <col min="9999" max="9999" width="5.7109375" customWidth="1"/>
    <col min="10000" max="10000" width="16.42578125" customWidth="1"/>
    <col min="10001" max="10001" width="14.140625" customWidth="1"/>
    <col min="10002" max="10002" width="15" customWidth="1"/>
    <col min="10003" max="10003" width="13.7109375" customWidth="1"/>
    <col min="10004" max="10004" width="0.85546875" customWidth="1"/>
    <col min="10005" max="10005" width="13.85546875" bestFit="1" customWidth="1"/>
    <col min="10241" max="10241" width="2.42578125" customWidth="1"/>
    <col min="10242" max="10242" width="3.28515625" customWidth="1"/>
    <col min="10244" max="10244" width="1.85546875" customWidth="1"/>
    <col min="10245" max="10246" width="12.7109375" customWidth="1"/>
    <col min="10247" max="10247" width="13.7109375" customWidth="1"/>
    <col min="10248" max="10248" width="0.85546875" customWidth="1"/>
    <col min="10249" max="10249" width="1.5703125" customWidth="1"/>
    <col min="10250" max="10253" width="3.28515625" customWidth="1"/>
    <col min="10254" max="10254" width="4.7109375" customWidth="1"/>
    <col min="10255" max="10255" width="5.7109375" customWidth="1"/>
    <col min="10256" max="10256" width="16.42578125" customWidth="1"/>
    <col min="10257" max="10257" width="14.140625" customWidth="1"/>
    <col min="10258" max="10258" width="15" customWidth="1"/>
    <col min="10259" max="10259" width="13.7109375" customWidth="1"/>
    <col min="10260" max="10260" width="0.85546875" customWidth="1"/>
    <col min="10261" max="10261" width="13.85546875" bestFit="1" customWidth="1"/>
    <col min="10497" max="10497" width="2.42578125" customWidth="1"/>
    <col min="10498" max="10498" width="3.28515625" customWidth="1"/>
    <col min="10500" max="10500" width="1.85546875" customWidth="1"/>
    <col min="10501" max="10502" width="12.7109375" customWidth="1"/>
    <col min="10503" max="10503" width="13.7109375" customWidth="1"/>
    <col min="10504" max="10504" width="0.85546875" customWidth="1"/>
    <col min="10505" max="10505" width="1.5703125" customWidth="1"/>
    <col min="10506" max="10509" width="3.28515625" customWidth="1"/>
    <col min="10510" max="10510" width="4.7109375" customWidth="1"/>
    <col min="10511" max="10511" width="5.7109375" customWidth="1"/>
    <col min="10512" max="10512" width="16.42578125" customWidth="1"/>
    <col min="10513" max="10513" width="14.140625" customWidth="1"/>
    <col min="10514" max="10514" width="15" customWidth="1"/>
    <col min="10515" max="10515" width="13.7109375" customWidth="1"/>
    <col min="10516" max="10516" width="0.85546875" customWidth="1"/>
    <col min="10517" max="10517" width="13.85546875" bestFit="1" customWidth="1"/>
    <col min="10753" max="10753" width="2.42578125" customWidth="1"/>
    <col min="10754" max="10754" width="3.28515625" customWidth="1"/>
    <col min="10756" max="10756" width="1.85546875" customWidth="1"/>
    <col min="10757" max="10758" width="12.7109375" customWidth="1"/>
    <col min="10759" max="10759" width="13.7109375" customWidth="1"/>
    <col min="10760" max="10760" width="0.85546875" customWidth="1"/>
    <col min="10761" max="10761" width="1.5703125" customWidth="1"/>
    <col min="10762" max="10765" width="3.28515625" customWidth="1"/>
    <col min="10766" max="10766" width="4.7109375" customWidth="1"/>
    <col min="10767" max="10767" width="5.7109375" customWidth="1"/>
    <col min="10768" max="10768" width="16.42578125" customWidth="1"/>
    <col min="10769" max="10769" width="14.140625" customWidth="1"/>
    <col min="10770" max="10770" width="15" customWidth="1"/>
    <col min="10771" max="10771" width="13.7109375" customWidth="1"/>
    <col min="10772" max="10772" width="0.85546875" customWidth="1"/>
    <col min="10773" max="10773" width="13.85546875" bestFit="1" customWidth="1"/>
    <col min="11009" max="11009" width="2.42578125" customWidth="1"/>
    <col min="11010" max="11010" width="3.28515625" customWidth="1"/>
    <col min="11012" max="11012" width="1.85546875" customWidth="1"/>
    <col min="11013" max="11014" width="12.7109375" customWidth="1"/>
    <col min="11015" max="11015" width="13.7109375" customWidth="1"/>
    <col min="11016" max="11016" width="0.85546875" customWidth="1"/>
    <col min="11017" max="11017" width="1.5703125" customWidth="1"/>
    <col min="11018" max="11021" width="3.28515625" customWidth="1"/>
    <col min="11022" max="11022" width="4.7109375" customWidth="1"/>
    <col min="11023" max="11023" width="5.7109375" customWidth="1"/>
    <col min="11024" max="11024" width="16.42578125" customWidth="1"/>
    <col min="11025" max="11025" width="14.140625" customWidth="1"/>
    <col min="11026" max="11026" width="15" customWidth="1"/>
    <col min="11027" max="11027" width="13.7109375" customWidth="1"/>
    <col min="11028" max="11028" width="0.85546875" customWidth="1"/>
    <col min="11029" max="11029" width="13.85546875" bestFit="1" customWidth="1"/>
    <col min="11265" max="11265" width="2.42578125" customWidth="1"/>
    <col min="11266" max="11266" width="3.28515625" customWidth="1"/>
    <col min="11268" max="11268" width="1.85546875" customWidth="1"/>
    <col min="11269" max="11270" width="12.7109375" customWidth="1"/>
    <col min="11271" max="11271" width="13.7109375" customWidth="1"/>
    <col min="11272" max="11272" width="0.85546875" customWidth="1"/>
    <col min="11273" max="11273" width="1.5703125" customWidth="1"/>
    <col min="11274" max="11277" width="3.28515625" customWidth="1"/>
    <col min="11278" max="11278" width="4.7109375" customWidth="1"/>
    <col min="11279" max="11279" width="5.7109375" customWidth="1"/>
    <col min="11280" max="11280" width="16.42578125" customWidth="1"/>
    <col min="11281" max="11281" width="14.140625" customWidth="1"/>
    <col min="11282" max="11282" width="15" customWidth="1"/>
    <col min="11283" max="11283" width="13.7109375" customWidth="1"/>
    <col min="11284" max="11284" width="0.85546875" customWidth="1"/>
    <col min="11285" max="11285" width="13.85546875" bestFit="1" customWidth="1"/>
    <col min="11521" max="11521" width="2.42578125" customWidth="1"/>
    <col min="11522" max="11522" width="3.28515625" customWidth="1"/>
    <col min="11524" max="11524" width="1.85546875" customWidth="1"/>
    <col min="11525" max="11526" width="12.7109375" customWidth="1"/>
    <col min="11527" max="11527" width="13.7109375" customWidth="1"/>
    <col min="11528" max="11528" width="0.85546875" customWidth="1"/>
    <col min="11529" max="11529" width="1.5703125" customWidth="1"/>
    <col min="11530" max="11533" width="3.28515625" customWidth="1"/>
    <col min="11534" max="11534" width="4.7109375" customWidth="1"/>
    <col min="11535" max="11535" width="5.7109375" customWidth="1"/>
    <col min="11536" max="11536" width="16.42578125" customWidth="1"/>
    <col min="11537" max="11537" width="14.140625" customWidth="1"/>
    <col min="11538" max="11538" width="15" customWidth="1"/>
    <col min="11539" max="11539" width="13.7109375" customWidth="1"/>
    <col min="11540" max="11540" width="0.85546875" customWidth="1"/>
    <col min="11541" max="11541" width="13.85546875" bestFit="1" customWidth="1"/>
    <col min="11777" max="11777" width="2.42578125" customWidth="1"/>
    <col min="11778" max="11778" width="3.28515625" customWidth="1"/>
    <col min="11780" max="11780" width="1.85546875" customWidth="1"/>
    <col min="11781" max="11782" width="12.7109375" customWidth="1"/>
    <col min="11783" max="11783" width="13.7109375" customWidth="1"/>
    <col min="11784" max="11784" width="0.85546875" customWidth="1"/>
    <col min="11785" max="11785" width="1.5703125" customWidth="1"/>
    <col min="11786" max="11789" width="3.28515625" customWidth="1"/>
    <col min="11790" max="11790" width="4.7109375" customWidth="1"/>
    <col min="11791" max="11791" width="5.7109375" customWidth="1"/>
    <col min="11792" max="11792" width="16.42578125" customWidth="1"/>
    <col min="11793" max="11793" width="14.140625" customWidth="1"/>
    <col min="11794" max="11794" width="15" customWidth="1"/>
    <col min="11795" max="11795" width="13.7109375" customWidth="1"/>
    <col min="11796" max="11796" width="0.85546875" customWidth="1"/>
    <col min="11797" max="11797" width="13.85546875" bestFit="1" customWidth="1"/>
    <col min="12033" max="12033" width="2.42578125" customWidth="1"/>
    <col min="12034" max="12034" width="3.28515625" customWidth="1"/>
    <col min="12036" max="12036" width="1.85546875" customWidth="1"/>
    <col min="12037" max="12038" width="12.7109375" customWidth="1"/>
    <col min="12039" max="12039" width="13.7109375" customWidth="1"/>
    <col min="12040" max="12040" width="0.85546875" customWidth="1"/>
    <col min="12041" max="12041" width="1.5703125" customWidth="1"/>
    <col min="12042" max="12045" width="3.28515625" customWidth="1"/>
    <col min="12046" max="12046" width="4.7109375" customWidth="1"/>
    <col min="12047" max="12047" width="5.7109375" customWidth="1"/>
    <col min="12048" max="12048" width="16.42578125" customWidth="1"/>
    <col min="12049" max="12049" width="14.140625" customWidth="1"/>
    <col min="12050" max="12050" width="15" customWidth="1"/>
    <col min="12051" max="12051" width="13.7109375" customWidth="1"/>
    <col min="12052" max="12052" width="0.85546875" customWidth="1"/>
    <col min="12053" max="12053" width="13.85546875" bestFit="1" customWidth="1"/>
    <col min="12289" max="12289" width="2.42578125" customWidth="1"/>
    <col min="12290" max="12290" width="3.28515625" customWidth="1"/>
    <col min="12292" max="12292" width="1.85546875" customWidth="1"/>
    <col min="12293" max="12294" width="12.7109375" customWidth="1"/>
    <col min="12295" max="12295" width="13.7109375" customWidth="1"/>
    <col min="12296" max="12296" width="0.85546875" customWidth="1"/>
    <col min="12297" max="12297" width="1.5703125" customWidth="1"/>
    <col min="12298" max="12301" width="3.28515625" customWidth="1"/>
    <col min="12302" max="12302" width="4.7109375" customWidth="1"/>
    <col min="12303" max="12303" width="5.7109375" customWidth="1"/>
    <col min="12304" max="12304" width="16.42578125" customWidth="1"/>
    <col min="12305" max="12305" width="14.140625" customWidth="1"/>
    <col min="12306" max="12306" width="15" customWidth="1"/>
    <col min="12307" max="12307" width="13.7109375" customWidth="1"/>
    <col min="12308" max="12308" width="0.85546875" customWidth="1"/>
    <col min="12309" max="12309" width="13.85546875" bestFit="1" customWidth="1"/>
    <col min="12545" max="12545" width="2.42578125" customWidth="1"/>
    <col min="12546" max="12546" width="3.28515625" customWidth="1"/>
    <col min="12548" max="12548" width="1.85546875" customWidth="1"/>
    <col min="12549" max="12550" width="12.7109375" customWidth="1"/>
    <col min="12551" max="12551" width="13.7109375" customWidth="1"/>
    <col min="12552" max="12552" width="0.85546875" customWidth="1"/>
    <col min="12553" max="12553" width="1.5703125" customWidth="1"/>
    <col min="12554" max="12557" width="3.28515625" customWidth="1"/>
    <col min="12558" max="12558" width="4.7109375" customWidth="1"/>
    <col min="12559" max="12559" width="5.7109375" customWidth="1"/>
    <col min="12560" max="12560" width="16.42578125" customWidth="1"/>
    <col min="12561" max="12561" width="14.140625" customWidth="1"/>
    <col min="12562" max="12562" width="15" customWidth="1"/>
    <col min="12563" max="12563" width="13.7109375" customWidth="1"/>
    <col min="12564" max="12564" width="0.85546875" customWidth="1"/>
    <col min="12565" max="12565" width="13.85546875" bestFit="1" customWidth="1"/>
    <col min="12801" max="12801" width="2.42578125" customWidth="1"/>
    <col min="12802" max="12802" width="3.28515625" customWidth="1"/>
    <col min="12804" max="12804" width="1.85546875" customWidth="1"/>
    <col min="12805" max="12806" width="12.7109375" customWidth="1"/>
    <col min="12807" max="12807" width="13.7109375" customWidth="1"/>
    <col min="12808" max="12808" width="0.85546875" customWidth="1"/>
    <col min="12809" max="12809" width="1.5703125" customWidth="1"/>
    <col min="12810" max="12813" width="3.28515625" customWidth="1"/>
    <col min="12814" max="12814" width="4.7109375" customWidth="1"/>
    <col min="12815" max="12815" width="5.7109375" customWidth="1"/>
    <col min="12816" max="12816" width="16.42578125" customWidth="1"/>
    <col min="12817" max="12817" width="14.140625" customWidth="1"/>
    <col min="12818" max="12818" width="15" customWidth="1"/>
    <col min="12819" max="12819" width="13.7109375" customWidth="1"/>
    <col min="12820" max="12820" width="0.85546875" customWidth="1"/>
    <col min="12821" max="12821" width="13.85546875" bestFit="1" customWidth="1"/>
    <col min="13057" max="13057" width="2.42578125" customWidth="1"/>
    <col min="13058" max="13058" width="3.28515625" customWidth="1"/>
    <col min="13060" max="13060" width="1.85546875" customWidth="1"/>
    <col min="13061" max="13062" width="12.7109375" customWidth="1"/>
    <col min="13063" max="13063" width="13.7109375" customWidth="1"/>
    <col min="13064" max="13064" width="0.85546875" customWidth="1"/>
    <col min="13065" max="13065" width="1.5703125" customWidth="1"/>
    <col min="13066" max="13069" width="3.28515625" customWidth="1"/>
    <col min="13070" max="13070" width="4.7109375" customWidth="1"/>
    <col min="13071" max="13071" width="5.7109375" customWidth="1"/>
    <col min="13072" max="13072" width="16.42578125" customWidth="1"/>
    <col min="13073" max="13073" width="14.140625" customWidth="1"/>
    <col min="13074" max="13074" width="15" customWidth="1"/>
    <col min="13075" max="13075" width="13.7109375" customWidth="1"/>
    <col min="13076" max="13076" width="0.85546875" customWidth="1"/>
    <col min="13077" max="13077" width="13.85546875" bestFit="1" customWidth="1"/>
    <col min="13313" max="13313" width="2.42578125" customWidth="1"/>
    <col min="13314" max="13314" width="3.28515625" customWidth="1"/>
    <col min="13316" max="13316" width="1.85546875" customWidth="1"/>
    <col min="13317" max="13318" width="12.7109375" customWidth="1"/>
    <col min="13319" max="13319" width="13.7109375" customWidth="1"/>
    <col min="13320" max="13320" width="0.85546875" customWidth="1"/>
    <col min="13321" max="13321" width="1.5703125" customWidth="1"/>
    <col min="13322" max="13325" width="3.28515625" customWidth="1"/>
    <col min="13326" max="13326" width="4.7109375" customWidth="1"/>
    <col min="13327" max="13327" width="5.7109375" customWidth="1"/>
    <col min="13328" max="13328" width="16.42578125" customWidth="1"/>
    <col min="13329" max="13329" width="14.140625" customWidth="1"/>
    <col min="13330" max="13330" width="15" customWidth="1"/>
    <col min="13331" max="13331" width="13.7109375" customWidth="1"/>
    <col min="13332" max="13332" width="0.85546875" customWidth="1"/>
    <col min="13333" max="13333" width="13.85546875" bestFit="1" customWidth="1"/>
    <col min="13569" max="13569" width="2.42578125" customWidth="1"/>
    <col min="13570" max="13570" width="3.28515625" customWidth="1"/>
    <col min="13572" max="13572" width="1.85546875" customWidth="1"/>
    <col min="13573" max="13574" width="12.7109375" customWidth="1"/>
    <col min="13575" max="13575" width="13.7109375" customWidth="1"/>
    <col min="13576" max="13576" width="0.85546875" customWidth="1"/>
    <col min="13577" max="13577" width="1.5703125" customWidth="1"/>
    <col min="13578" max="13581" width="3.28515625" customWidth="1"/>
    <col min="13582" max="13582" width="4.7109375" customWidth="1"/>
    <col min="13583" max="13583" width="5.7109375" customWidth="1"/>
    <col min="13584" max="13584" width="16.42578125" customWidth="1"/>
    <col min="13585" max="13585" width="14.140625" customWidth="1"/>
    <col min="13586" max="13586" width="15" customWidth="1"/>
    <col min="13587" max="13587" width="13.7109375" customWidth="1"/>
    <col min="13588" max="13588" width="0.85546875" customWidth="1"/>
    <col min="13589" max="13589" width="13.85546875" bestFit="1" customWidth="1"/>
    <col min="13825" max="13825" width="2.42578125" customWidth="1"/>
    <col min="13826" max="13826" width="3.28515625" customWidth="1"/>
    <col min="13828" max="13828" width="1.85546875" customWidth="1"/>
    <col min="13829" max="13830" width="12.7109375" customWidth="1"/>
    <col min="13831" max="13831" width="13.7109375" customWidth="1"/>
    <col min="13832" max="13832" width="0.85546875" customWidth="1"/>
    <col min="13833" max="13833" width="1.5703125" customWidth="1"/>
    <col min="13834" max="13837" width="3.28515625" customWidth="1"/>
    <col min="13838" max="13838" width="4.7109375" customWidth="1"/>
    <col min="13839" max="13839" width="5.7109375" customWidth="1"/>
    <col min="13840" max="13840" width="16.42578125" customWidth="1"/>
    <col min="13841" max="13841" width="14.140625" customWidth="1"/>
    <col min="13842" max="13842" width="15" customWidth="1"/>
    <col min="13843" max="13843" width="13.7109375" customWidth="1"/>
    <col min="13844" max="13844" width="0.85546875" customWidth="1"/>
    <col min="13845" max="13845" width="13.85546875" bestFit="1" customWidth="1"/>
    <col min="14081" max="14081" width="2.42578125" customWidth="1"/>
    <col min="14082" max="14082" width="3.28515625" customWidth="1"/>
    <col min="14084" max="14084" width="1.85546875" customWidth="1"/>
    <col min="14085" max="14086" width="12.7109375" customWidth="1"/>
    <col min="14087" max="14087" width="13.7109375" customWidth="1"/>
    <col min="14088" max="14088" width="0.85546875" customWidth="1"/>
    <col min="14089" max="14089" width="1.5703125" customWidth="1"/>
    <col min="14090" max="14093" width="3.28515625" customWidth="1"/>
    <col min="14094" max="14094" width="4.7109375" customWidth="1"/>
    <col min="14095" max="14095" width="5.7109375" customWidth="1"/>
    <col min="14096" max="14096" width="16.42578125" customWidth="1"/>
    <col min="14097" max="14097" width="14.140625" customWidth="1"/>
    <col min="14098" max="14098" width="15" customWidth="1"/>
    <col min="14099" max="14099" width="13.7109375" customWidth="1"/>
    <col min="14100" max="14100" width="0.85546875" customWidth="1"/>
    <col min="14101" max="14101" width="13.85546875" bestFit="1" customWidth="1"/>
    <col min="14337" max="14337" width="2.42578125" customWidth="1"/>
    <col min="14338" max="14338" width="3.28515625" customWidth="1"/>
    <col min="14340" max="14340" width="1.85546875" customWidth="1"/>
    <col min="14341" max="14342" width="12.7109375" customWidth="1"/>
    <col min="14343" max="14343" width="13.7109375" customWidth="1"/>
    <col min="14344" max="14344" width="0.85546875" customWidth="1"/>
    <col min="14345" max="14345" width="1.5703125" customWidth="1"/>
    <col min="14346" max="14349" width="3.28515625" customWidth="1"/>
    <col min="14350" max="14350" width="4.7109375" customWidth="1"/>
    <col min="14351" max="14351" width="5.7109375" customWidth="1"/>
    <col min="14352" max="14352" width="16.42578125" customWidth="1"/>
    <col min="14353" max="14353" width="14.140625" customWidth="1"/>
    <col min="14354" max="14354" width="15" customWidth="1"/>
    <col min="14355" max="14355" width="13.7109375" customWidth="1"/>
    <col min="14356" max="14356" width="0.85546875" customWidth="1"/>
    <col min="14357" max="14357" width="13.85546875" bestFit="1" customWidth="1"/>
    <col min="14593" max="14593" width="2.42578125" customWidth="1"/>
    <col min="14594" max="14594" width="3.28515625" customWidth="1"/>
    <col min="14596" max="14596" width="1.85546875" customWidth="1"/>
    <col min="14597" max="14598" width="12.7109375" customWidth="1"/>
    <col min="14599" max="14599" width="13.7109375" customWidth="1"/>
    <col min="14600" max="14600" width="0.85546875" customWidth="1"/>
    <col min="14601" max="14601" width="1.5703125" customWidth="1"/>
    <col min="14602" max="14605" width="3.28515625" customWidth="1"/>
    <col min="14606" max="14606" width="4.7109375" customWidth="1"/>
    <col min="14607" max="14607" width="5.7109375" customWidth="1"/>
    <col min="14608" max="14608" width="16.42578125" customWidth="1"/>
    <col min="14609" max="14609" width="14.140625" customWidth="1"/>
    <col min="14610" max="14610" width="15" customWidth="1"/>
    <col min="14611" max="14611" width="13.7109375" customWidth="1"/>
    <col min="14612" max="14612" width="0.85546875" customWidth="1"/>
    <col min="14613" max="14613" width="13.85546875" bestFit="1" customWidth="1"/>
    <col min="14849" max="14849" width="2.42578125" customWidth="1"/>
    <col min="14850" max="14850" width="3.28515625" customWidth="1"/>
    <col min="14852" max="14852" width="1.85546875" customWidth="1"/>
    <col min="14853" max="14854" width="12.7109375" customWidth="1"/>
    <col min="14855" max="14855" width="13.7109375" customWidth="1"/>
    <col min="14856" max="14856" width="0.85546875" customWidth="1"/>
    <col min="14857" max="14857" width="1.5703125" customWidth="1"/>
    <col min="14858" max="14861" width="3.28515625" customWidth="1"/>
    <col min="14862" max="14862" width="4.7109375" customWidth="1"/>
    <col min="14863" max="14863" width="5.7109375" customWidth="1"/>
    <col min="14864" max="14864" width="16.42578125" customWidth="1"/>
    <col min="14865" max="14865" width="14.140625" customWidth="1"/>
    <col min="14866" max="14866" width="15" customWidth="1"/>
    <col min="14867" max="14867" width="13.7109375" customWidth="1"/>
    <col min="14868" max="14868" width="0.85546875" customWidth="1"/>
    <col min="14869" max="14869" width="13.85546875" bestFit="1" customWidth="1"/>
    <col min="15105" max="15105" width="2.42578125" customWidth="1"/>
    <col min="15106" max="15106" width="3.28515625" customWidth="1"/>
    <col min="15108" max="15108" width="1.85546875" customWidth="1"/>
    <col min="15109" max="15110" width="12.7109375" customWidth="1"/>
    <col min="15111" max="15111" width="13.7109375" customWidth="1"/>
    <col min="15112" max="15112" width="0.85546875" customWidth="1"/>
    <col min="15113" max="15113" width="1.5703125" customWidth="1"/>
    <col min="15114" max="15117" width="3.28515625" customWidth="1"/>
    <col min="15118" max="15118" width="4.7109375" customWidth="1"/>
    <col min="15119" max="15119" width="5.7109375" customWidth="1"/>
    <col min="15120" max="15120" width="16.42578125" customWidth="1"/>
    <col min="15121" max="15121" width="14.140625" customWidth="1"/>
    <col min="15122" max="15122" width="15" customWidth="1"/>
    <col min="15123" max="15123" width="13.7109375" customWidth="1"/>
    <col min="15124" max="15124" width="0.85546875" customWidth="1"/>
    <col min="15125" max="15125" width="13.85546875" bestFit="1" customWidth="1"/>
    <col min="15361" max="15361" width="2.42578125" customWidth="1"/>
    <col min="15362" max="15362" width="3.28515625" customWidth="1"/>
    <col min="15364" max="15364" width="1.85546875" customWidth="1"/>
    <col min="15365" max="15366" width="12.7109375" customWidth="1"/>
    <col min="15367" max="15367" width="13.7109375" customWidth="1"/>
    <col min="15368" max="15368" width="0.85546875" customWidth="1"/>
    <col min="15369" max="15369" width="1.5703125" customWidth="1"/>
    <col min="15370" max="15373" width="3.28515625" customWidth="1"/>
    <col min="15374" max="15374" width="4.7109375" customWidth="1"/>
    <col min="15375" max="15375" width="5.7109375" customWidth="1"/>
    <col min="15376" max="15376" width="16.42578125" customWidth="1"/>
    <col min="15377" max="15377" width="14.140625" customWidth="1"/>
    <col min="15378" max="15378" width="15" customWidth="1"/>
    <col min="15379" max="15379" width="13.7109375" customWidth="1"/>
    <col min="15380" max="15380" width="0.85546875" customWidth="1"/>
    <col min="15381" max="15381" width="13.85546875" bestFit="1" customWidth="1"/>
    <col min="15617" max="15617" width="2.42578125" customWidth="1"/>
    <col min="15618" max="15618" width="3.28515625" customWidth="1"/>
    <col min="15620" max="15620" width="1.85546875" customWidth="1"/>
    <col min="15621" max="15622" width="12.7109375" customWidth="1"/>
    <col min="15623" max="15623" width="13.7109375" customWidth="1"/>
    <col min="15624" max="15624" width="0.85546875" customWidth="1"/>
    <col min="15625" max="15625" width="1.5703125" customWidth="1"/>
    <col min="15626" max="15629" width="3.28515625" customWidth="1"/>
    <col min="15630" max="15630" width="4.7109375" customWidth="1"/>
    <col min="15631" max="15631" width="5.7109375" customWidth="1"/>
    <col min="15632" max="15632" width="16.42578125" customWidth="1"/>
    <col min="15633" max="15633" width="14.140625" customWidth="1"/>
    <col min="15634" max="15634" width="15" customWidth="1"/>
    <col min="15635" max="15635" width="13.7109375" customWidth="1"/>
    <col min="15636" max="15636" width="0.85546875" customWidth="1"/>
    <col min="15637" max="15637" width="13.85546875" bestFit="1" customWidth="1"/>
    <col min="15873" max="15873" width="2.42578125" customWidth="1"/>
    <col min="15874" max="15874" width="3.28515625" customWidth="1"/>
    <col min="15876" max="15876" width="1.85546875" customWidth="1"/>
    <col min="15877" max="15878" width="12.7109375" customWidth="1"/>
    <col min="15879" max="15879" width="13.7109375" customWidth="1"/>
    <col min="15880" max="15880" width="0.85546875" customWidth="1"/>
    <col min="15881" max="15881" width="1.5703125" customWidth="1"/>
    <col min="15882" max="15885" width="3.28515625" customWidth="1"/>
    <col min="15886" max="15886" width="4.7109375" customWidth="1"/>
    <col min="15887" max="15887" width="5.7109375" customWidth="1"/>
    <col min="15888" max="15888" width="16.42578125" customWidth="1"/>
    <col min="15889" max="15889" width="14.140625" customWidth="1"/>
    <col min="15890" max="15890" width="15" customWidth="1"/>
    <col min="15891" max="15891" width="13.7109375" customWidth="1"/>
    <col min="15892" max="15892" width="0.85546875" customWidth="1"/>
    <col min="15893" max="15893" width="13.85546875" bestFit="1" customWidth="1"/>
    <col min="16129" max="16129" width="2.42578125" customWidth="1"/>
    <col min="16130" max="16130" width="3.28515625" customWidth="1"/>
    <col min="16132" max="16132" width="1.85546875" customWidth="1"/>
    <col min="16133" max="16134" width="12.7109375" customWidth="1"/>
    <col min="16135" max="16135" width="13.7109375" customWidth="1"/>
    <col min="16136" max="16136" width="0.85546875" customWidth="1"/>
    <col min="16137" max="16137" width="1.5703125" customWidth="1"/>
    <col min="16138" max="16141" width="3.28515625" customWidth="1"/>
    <col min="16142" max="16142" width="4.7109375" customWidth="1"/>
    <col min="16143" max="16143" width="5.7109375" customWidth="1"/>
    <col min="16144" max="16144" width="16.42578125" customWidth="1"/>
    <col min="16145" max="16145" width="14.140625" customWidth="1"/>
    <col min="16146" max="16146" width="15" customWidth="1"/>
    <col min="16147" max="16147" width="13.7109375" customWidth="1"/>
    <col min="16148" max="16148" width="0.85546875" customWidth="1"/>
    <col min="16149" max="16149" width="13.85546875" bestFit="1" customWidth="1"/>
  </cols>
  <sheetData>
    <row r="1" spans="1:21" ht="15.75">
      <c r="A1" s="96" t="s">
        <v>117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</row>
    <row r="2" spans="1:21">
      <c r="B2" s="97"/>
      <c r="E2" s="98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S2" s="97"/>
      <c r="T2" s="97"/>
    </row>
    <row r="3" spans="1:21" ht="10.5" customHeight="1">
      <c r="A3" s="99"/>
      <c r="C3" s="99" t="s">
        <v>51</v>
      </c>
      <c r="D3" s="99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100"/>
      <c r="T3" s="97"/>
    </row>
    <row r="4" spans="1:21" ht="15" customHeight="1">
      <c r="B4" s="100" t="s">
        <v>52</v>
      </c>
      <c r="C4" s="101" t="s">
        <v>53</v>
      </c>
      <c r="D4" s="102"/>
      <c r="E4" s="103" t="s">
        <v>54</v>
      </c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4" t="s">
        <v>55</v>
      </c>
      <c r="S4" s="105">
        <f ca="1">TODAY()</f>
        <v>41677</v>
      </c>
    </row>
    <row r="5" spans="1:21" ht="15.75" thickBot="1">
      <c r="C5" s="106" t="s">
        <v>56</v>
      </c>
      <c r="E5" s="107" t="s">
        <v>57</v>
      </c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8"/>
      <c r="S5" s="108"/>
    </row>
    <row r="6" spans="1:21" ht="7.5" customHeight="1" thickTop="1">
      <c r="A6" s="109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1"/>
    </row>
    <row r="7" spans="1:21" ht="16.5" thickBot="1">
      <c r="A7" s="112"/>
      <c r="C7" s="113"/>
      <c r="D7" s="113"/>
      <c r="E7" s="113"/>
      <c r="F7" s="113"/>
      <c r="G7" s="114"/>
      <c r="H7" s="115" t="s">
        <v>58</v>
      </c>
      <c r="I7" s="114"/>
      <c r="J7" s="114"/>
      <c r="K7" s="114"/>
      <c r="L7" s="114"/>
      <c r="M7" s="113"/>
      <c r="N7" s="113"/>
      <c r="O7" s="113"/>
      <c r="P7" s="113"/>
      <c r="Q7" s="113"/>
      <c r="R7" s="113"/>
      <c r="S7" s="113"/>
      <c r="T7" s="116"/>
    </row>
    <row r="8" spans="1:21" ht="16.5" thickTop="1">
      <c r="A8" s="112"/>
      <c r="B8" s="117" t="s">
        <v>59</v>
      </c>
      <c r="C8" s="117"/>
      <c r="D8" s="117"/>
      <c r="E8" s="117"/>
      <c r="F8" s="117"/>
      <c r="G8" s="117"/>
      <c r="H8" s="117"/>
      <c r="I8" s="118" t="s">
        <v>60</v>
      </c>
      <c r="J8" s="117"/>
      <c r="K8" s="117"/>
      <c r="L8" s="117"/>
      <c r="M8" s="117"/>
      <c r="N8" s="117"/>
      <c r="O8" s="117"/>
      <c r="P8" s="117"/>
      <c r="Q8" s="117"/>
      <c r="R8" s="117"/>
      <c r="S8" s="119"/>
      <c r="T8" s="120"/>
    </row>
    <row r="9" spans="1:21" ht="16.5">
      <c r="A9" s="112"/>
      <c r="B9" s="113" t="s">
        <v>61</v>
      </c>
      <c r="E9" s="113"/>
      <c r="F9" s="113"/>
      <c r="G9" s="244">
        <f>+G10+G11</f>
        <v>26911378</v>
      </c>
      <c r="H9" s="116"/>
      <c r="I9" s="112"/>
      <c r="J9" s="113"/>
      <c r="K9" s="113"/>
      <c r="L9" s="113"/>
      <c r="M9" s="113"/>
      <c r="N9" s="113"/>
      <c r="O9" s="113"/>
      <c r="P9" s="113"/>
      <c r="Q9" s="122" t="s">
        <v>32</v>
      </c>
      <c r="R9" s="122" t="s">
        <v>62</v>
      </c>
      <c r="S9" s="122" t="s">
        <v>22</v>
      </c>
      <c r="T9" s="123"/>
    </row>
    <row r="10" spans="1:21">
      <c r="A10" s="112"/>
      <c r="B10" s="113"/>
      <c r="C10" s="113"/>
      <c r="D10" s="113"/>
      <c r="E10" s="113" t="s">
        <v>63</v>
      </c>
      <c r="F10" s="113"/>
      <c r="G10" s="245">
        <v>23175650</v>
      </c>
      <c r="H10" s="116"/>
      <c r="I10" s="112"/>
      <c r="J10" s="113"/>
      <c r="K10" s="113"/>
      <c r="L10" s="113"/>
      <c r="M10" s="113"/>
      <c r="N10" s="113"/>
      <c r="O10" s="113"/>
      <c r="P10" s="113"/>
      <c r="Q10" s="125" t="s">
        <v>19</v>
      </c>
      <c r="R10" s="125" t="s">
        <v>64</v>
      </c>
      <c r="S10" s="125"/>
      <c r="T10" s="123"/>
    </row>
    <row r="11" spans="1:21" ht="16.5">
      <c r="A11" s="112"/>
      <c r="B11" s="113"/>
      <c r="C11" s="113"/>
      <c r="D11" s="113"/>
      <c r="E11" s="113" t="s">
        <v>65</v>
      </c>
      <c r="F11" s="113"/>
      <c r="G11" s="246">
        <v>3735728</v>
      </c>
      <c r="H11" s="116"/>
      <c r="I11" s="113" t="s">
        <v>66</v>
      </c>
      <c r="J11" s="113"/>
      <c r="K11" s="113"/>
      <c r="L11" s="113"/>
      <c r="M11" s="113"/>
      <c r="N11" s="113"/>
      <c r="O11" s="113"/>
      <c r="P11" s="113"/>
      <c r="Q11" s="216">
        <f>SUM(Q12:Q16)</f>
        <v>24551260</v>
      </c>
      <c r="R11" s="216">
        <f>SUM(R12:R16)</f>
        <v>164137793</v>
      </c>
      <c r="S11" s="244">
        <f t="shared" ref="S11:S16" si="0">+R11+Q11</f>
        <v>188689053</v>
      </c>
      <c r="T11" s="116"/>
    </row>
    <row r="12" spans="1:21">
      <c r="A12" s="112"/>
      <c r="B12" s="113"/>
      <c r="C12" s="113"/>
      <c r="D12" s="113"/>
      <c r="E12" s="113"/>
      <c r="F12" s="113"/>
      <c r="G12" s="218"/>
      <c r="H12" s="116"/>
      <c r="I12" s="112"/>
      <c r="J12" s="113" t="s">
        <v>67</v>
      </c>
      <c r="L12" s="113"/>
      <c r="M12" s="113"/>
      <c r="N12" s="113"/>
      <c r="O12" s="113"/>
      <c r="Q12" s="219">
        <v>472776</v>
      </c>
      <c r="R12" s="220">
        <v>121168755</v>
      </c>
      <c r="S12" s="216">
        <f t="shared" si="0"/>
        <v>121641531</v>
      </c>
      <c r="T12" s="116"/>
    </row>
    <row r="13" spans="1:21" ht="16.5">
      <c r="A13" s="112"/>
      <c r="B13" s="97" t="s">
        <v>68</v>
      </c>
      <c r="C13" s="133"/>
      <c r="D13" s="133"/>
      <c r="E13" s="133"/>
      <c r="F13" s="133"/>
      <c r="G13" s="244">
        <f>+G14+G19</f>
        <v>82473740.290000007</v>
      </c>
      <c r="H13" s="116"/>
      <c r="I13" s="112"/>
      <c r="J13" s="113" t="s">
        <v>69</v>
      </c>
      <c r="L13" s="113"/>
      <c r="M13" s="113"/>
      <c r="N13" s="113"/>
      <c r="O13" s="113"/>
      <c r="Q13" s="221">
        <v>8265364</v>
      </c>
      <c r="R13" s="222">
        <v>10107311</v>
      </c>
      <c r="S13" s="216">
        <f t="shared" si="0"/>
        <v>18372675</v>
      </c>
      <c r="T13" s="116"/>
      <c r="U13" s="137"/>
    </row>
    <row r="14" spans="1:21">
      <c r="A14" s="112"/>
      <c r="B14" s="113" t="s">
        <v>70</v>
      </c>
      <c r="C14" s="113"/>
      <c r="D14" s="113"/>
      <c r="E14" s="113"/>
      <c r="F14" s="113"/>
      <c r="G14" s="223">
        <f>SUM(G15:G18)</f>
        <v>82473740.290000007</v>
      </c>
      <c r="H14" s="116"/>
      <c r="I14" s="112"/>
      <c r="J14" s="113" t="s">
        <v>71</v>
      </c>
      <c r="L14" s="113"/>
      <c r="M14" s="113"/>
      <c r="N14" s="113"/>
      <c r="O14" s="113"/>
      <c r="Q14" s="221">
        <v>12912522</v>
      </c>
      <c r="R14" s="222">
        <v>26506427</v>
      </c>
      <c r="S14" s="216">
        <f t="shared" si="0"/>
        <v>39418949</v>
      </c>
      <c r="T14" s="116"/>
    </row>
    <row r="15" spans="1:21">
      <c r="A15" s="112"/>
      <c r="B15" s="113" t="s">
        <v>72</v>
      </c>
      <c r="C15" s="113"/>
      <c r="D15" s="113"/>
      <c r="E15" s="113" t="s">
        <v>73</v>
      </c>
      <c r="F15" s="113"/>
      <c r="G15" s="214"/>
      <c r="H15" s="116"/>
      <c r="I15" s="112"/>
      <c r="J15" s="113" t="s">
        <v>74</v>
      </c>
      <c r="L15" s="113"/>
      <c r="M15" s="113"/>
      <c r="N15" s="113"/>
      <c r="O15" s="113"/>
      <c r="Q15" s="221">
        <v>2900598</v>
      </c>
      <c r="R15" s="222">
        <v>6355300</v>
      </c>
      <c r="S15" s="216">
        <f t="shared" si="0"/>
        <v>9255898</v>
      </c>
      <c r="T15" s="116"/>
    </row>
    <row r="16" spans="1:21">
      <c r="A16" s="112"/>
      <c r="B16" s="113"/>
      <c r="C16" s="113"/>
      <c r="D16" s="113"/>
      <c r="E16" s="113" t="s">
        <v>75</v>
      </c>
      <c r="F16" s="113"/>
      <c r="G16" s="221">
        <v>73331446.590000004</v>
      </c>
      <c r="H16" s="116"/>
      <c r="I16" s="112"/>
      <c r="J16" s="140" t="s">
        <v>76</v>
      </c>
      <c r="L16" s="113"/>
      <c r="M16" s="113"/>
      <c r="N16" s="113"/>
      <c r="O16" s="113"/>
      <c r="Q16" s="215"/>
      <c r="R16" s="224"/>
      <c r="S16" s="216">
        <f t="shared" si="0"/>
        <v>0</v>
      </c>
      <c r="T16" s="116"/>
    </row>
    <row r="17" spans="1:21">
      <c r="A17" s="112"/>
      <c r="B17" s="113" t="s">
        <v>112</v>
      </c>
      <c r="D17" s="113"/>
      <c r="G17" s="221">
        <v>9142293.6999999993</v>
      </c>
      <c r="H17" s="116"/>
      <c r="I17" s="112"/>
      <c r="T17" s="116"/>
    </row>
    <row r="18" spans="1:21" ht="16.5">
      <c r="A18" s="112"/>
      <c r="B18" s="113" t="s">
        <v>78</v>
      </c>
      <c r="D18" s="113"/>
      <c r="G18" s="225"/>
      <c r="H18" s="116"/>
      <c r="I18" s="113" t="s">
        <v>79</v>
      </c>
      <c r="J18" s="113"/>
      <c r="K18" s="113"/>
      <c r="L18" s="113"/>
      <c r="M18" s="113"/>
      <c r="N18" s="113"/>
      <c r="O18" s="113"/>
      <c r="P18" s="113"/>
      <c r="Q18" s="216">
        <f>SUM(Q19:Q21)</f>
        <v>3963443</v>
      </c>
      <c r="R18" s="216">
        <f>SUM(R19:R21)</f>
        <v>14000000</v>
      </c>
      <c r="S18" s="244">
        <f>+R18+Q18</f>
        <v>17963443</v>
      </c>
      <c r="T18" s="116"/>
    </row>
    <row r="19" spans="1:21">
      <c r="A19" s="112"/>
      <c r="B19" s="113" t="s">
        <v>80</v>
      </c>
      <c r="C19" s="113"/>
      <c r="D19" s="113"/>
      <c r="E19" s="113"/>
      <c r="F19" s="113"/>
      <c r="G19" s="226">
        <f>SUM(G20:G21)</f>
        <v>0</v>
      </c>
      <c r="H19" s="116"/>
      <c r="I19" s="112"/>
      <c r="J19" s="113" t="s">
        <v>81</v>
      </c>
      <c r="L19" s="113"/>
      <c r="M19" s="113"/>
      <c r="N19" s="113"/>
      <c r="O19" s="113"/>
      <c r="Q19" s="219">
        <v>3963443</v>
      </c>
      <c r="R19" s="219">
        <v>14000000</v>
      </c>
      <c r="S19" s="216">
        <f>+R19+Q19</f>
        <v>17963443</v>
      </c>
      <c r="T19" s="116"/>
    </row>
    <row r="20" spans="1:21">
      <c r="A20" s="112"/>
      <c r="B20" s="113"/>
      <c r="C20" s="113" t="s">
        <v>82</v>
      </c>
      <c r="D20" s="113"/>
      <c r="E20" s="113"/>
      <c r="F20" s="113"/>
      <c r="G20" s="221"/>
      <c r="H20" s="116"/>
      <c r="I20" s="112"/>
      <c r="J20" s="113" t="s">
        <v>83</v>
      </c>
      <c r="L20" s="113"/>
      <c r="M20" s="113"/>
      <c r="N20" s="113"/>
      <c r="O20" s="113"/>
      <c r="Q20" s="221"/>
      <c r="R20" s="221"/>
      <c r="S20" s="216">
        <f>+R20+Q20</f>
        <v>0</v>
      </c>
      <c r="T20" s="116"/>
    </row>
    <row r="21" spans="1:21">
      <c r="A21" s="112"/>
      <c r="B21" s="113"/>
      <c r="C21" s="113" t="s">
        <v>84</v>
      </c>
      <c r="D21" s="113"/>
      <c r="E21" s="113"/>
      <c r="F21" s="113"/>
      <c r="G21" s="215"/>
      <c r="H21" s="116"/>
      <c r="I21" s="112"/>
      <c r="J21" s="113" t="s">
        <v>74</v>
      </c>
      <c r="L21" s="113"/>
      <c r="M21" s="113"/>
      <c r="N21" s="113"/>
      <c r="O21" s="113"/>
      <c r="Q21" s="215"/>
      <c r="R21" s="215"/>
      <c r="S21" s="216">
        <f>SUM(Q21:R21)</f>
        <v>0</v>
      </c>
      <c r="T21" s="116"/>
    </row>
    <row r="22" spans="1:21">
      <c r="A22" s="112"/>
      <c r="B22" s="113"/>
      <c r="C22" s="113"/>
      <c r="D22" s="113"/>
      <c r="E22" s="113"/>
      <c r="F22" s="113"/>
      <c r="G22" s="218"/>
      <c r="H22" s="116"/>
      <c r="I22" s="112"/>
      <c r="T22" s="116"/>
    </row>
    <row r="23" spans="1:21" ht="16.5">
      <c r="A23" s="112"/>
      <c r="B23" s="145" t="s">
        <v>85</v>
      </c>
      <c r="C23" s="145"/>
      <c r="D23" s="145"/>
      <c r="E23" s="145"/>
      <c r="F23" s="145"/>
      <c r="G23" s="244">
        <f>SUM(G25:G30)</f>
        <v>177942112</v>
      </c>
      <c r="H23" s="116"/>
      <c r="I23" s="113" t="s">
        <v>86</v>
      </c>
      <c r="K23" s="113"/>
      <c r="L23" s="113"/>
      <c r="M23" s="113"/>
      <c r="N23" s="113"/>
      <c r="O23" s="113"/>
      <c r="P23" s="113"/>
      <c r="Q23" s="216">
        <f>SUM(Q24:Q25)</f>
        <v>39124771</v>
      </c>
      <c r="R23" s="216">
        <f>SUM(R24:R25)</f>
        <v>0</v>
      </c>
      <c r="S23" s="217">
        <f>SUM(S24:S25)</f>
        <v>39124771</v>
      </c>
      <c r="T23" s="116"/>
    </row>
    <row r="24" spans="1:21">
      <c r="A24" s="112"/>
      <c r="B24" s="113" t="s">
        <v>87</v>
      </c>
      <c r="C24" s="113"/>
      <c r="D24" s="113"/>
      <c r="E24" s="113"/>
      <c r="F24" s="113"/>
      <c r="G24" s="227">
        <f>SUM(G25:G26)</f>
        <v>171586812</v>
      </c>
      <c r="H24" s="116"/>
      <c r="I24" s="112"/>
      <c r="J24" s="113" t="s">
        <v>88</v>
      </c>
      <c r="L24" s="113"/>
      <c r="M24" s="113"/>
      <c r="N24" s="113"/>
      <c r="O24" s="113"/>
      <c r="Q24" s="221"/>
      <c r="R24" s="228"/>
      <c r="S24" s="216">
        <f>+R24+Q24</f>
        <v>0</v>
      </c>
      <c r="T24" s="116"/>
      <c r="U24" s="149"/>
    </row>
    <row r="25" spans="1:21">
      <c r="A25" s="112"/>
      <c r="B25" s="113"/>
      <c r="C25" s="113" t="s">
        <v>89</v>
      </c>
      <c r="D25" s="113"/>
      <c r="E25" s="113"/>
      <c r="F25" s="113"/>
      <c r="G25" s="221">
        <v>157586812</v>
      </c>
      <c r="H25" s="116"/>
      <c r="I25" s="112"/>
      <c r="J25" s="113" t="s">
        <v>74</v>
      </c>
      <c r="L25" s="113"/>
      <c r="M25" s="113"/>
      <c r="N25" s="113"/>
      <c r="O25" s="113"/>
      <c r="Q25" s="215">
        <f>+FIDEO!M18</f>
        <v>39124771</v>
      </c>
      <c r="R25" s="224"/>
      <c r="S25" s="216">
        <f>+R25+Q25</f>
        <v>39124771</v>
      </c>
      <c r="T25" s="116"/>
    </row>
    <row r="26" spans="1:21">
      <c r="A26" s="112"/>
      <c r="B26" s="113"/>
      <c r="C26" s="113" t="s">
        <v>90</v>
      </c>
      <c r="D26" s="113"/>
      <c r="E26" s="113"/>
      <c r="F26" s="113"/>
      <c r="G26" s="221">
        <v>14000000</v>
      </c>
      <c r="H26" s="116"/>
      <c r="I26" s="112"/>
      <c r="Q26" s="229"/>
      <c r="T26" s="116"/>
    </row>
    <row r="27" spans="1:21">
      <c r="A27" s="112"/>
      <c r="B27" s="113" t="s">
        <v>91</v>
      </c>
      <c r="C27" s="113"/>
      <c r="D27" s="113"/>
      <c r="G27" s="214"/>
      <c r="H27" s="116"/>
      <c r="I27" s="113" t="s">
        <v>92</v>
      </c>
      <c r="K27" s="113"/>
      <c r="L27" s="113"/>
      <c r="M27" s="113"/>
      <c r="N27" s="113"/>
      <c r="O27" s="113"/>
      <c r="P27" s="113"/>
      <c r="Q27" s="216">
        <f>SUM(Q28:Q29)</f>
        <v>0</v>
      </c>
      <c r="R27" s="216">
        <f>SUM(R28:R29)</f>
        <v>0</v>
      </c>
      <c r="S27" s="217">
        <f>+R27+Q27</f>
        <v>0</v>
      </c>
      <c r="T27" s="116"/>
    </row>
    <row r="28" spans="1:21">
      <c r="A28" s="112"/>
      <c r="B28" s="113" t="s">
        <v>93</v>
      </c>
      <c r="C28" s="113"/>
      <c r="D28" s="113"/>
      <c r="E28" s="113"/>
      <c r="F28" s="113"/>
      <c r="G28" s="214"/>
      <c r="H28" s="116"/>
      <c r="I28" s="112"/>
      <c r="J28" s="113" t="s">
        <v>94</v>
      </c>
      <c r="L28" s="113"/>
      <c r="M28" s="113"/>
      <c r="N28" s="113"/>
      <c r="O28" s="113"/>
      <c r="Q28" s="230"/>
      <c r="R28" s="231"/>
      <c r="S28" s="216">
        <f>+R28+Q28</f>
        <v>0</v>
      </c>
      <c r="T28" s="116"/>
    </row>
    <row r="29" spans="1:21">
      <c r="A29" s="112"/>
      <c r="B29" s="113" t="s">
        <v>95</v>
      </c>
      <c r="C29" s="113"/>
      <c r="D29" s="113"/>
      <c r="E29" s="113"/>
      <c r="F29" s="113"/>
      <c r="G29" s="214"/>
      <c r="H29" s="116"/>
      <c r="I29" s="112"/>
      <c r="J29" s="113" t="s">
        <v>96</v>
      </c>
      <c r="L29" s="113"/>
      <c r="M29" s="113"/>
      <c r="N29" s="113"/>
      <c r="O29" s="113"/>
      <c r="Q29" s="225"/>
      <c r="R29" s="225"/>
      <c r="S29" s="216">
        <f>+R29+Q29</f>
        <v>0</v>
      </c>
      <c r="T29" s="116"/>
    </row>
    <row r="30" spans="1:21">
      <c r="A30" s="112"/>
      <c r="B30" t="s">
        <v>97</v>
      </c>
      <c r="E30" s="113"/>
      <c r="F30" s="113"/>
      <c r="G30" s="214">
        <v>6355300</v>
      </c>
      <c r="H30" s="116"/>
      <c r="I30" s="112"/>
      <c r="Q30" s="232"/>
      <c r="R30" s="232"/>
      <c r="T30" s="116"/>
    </row>
    <row r="31" spans="1:21" ht="16.5">
      <c r="A31" s="112"/>
      <c r="B31" s="145" t="s">
        <v>98</v>
      </c>
      <c r="C31" s="145"/>
      <c r="D31" s="145"/>
      <c r="E31" s="145"/>
      <c r="F31" s="145"/>
      <c r="G31" s="233">
        <f>SUM(G32:G33)</f>
        <v>0</v>
      </c>
      <c r="H31" s="116"/>
      <c r="I31" s="113" t="s">
        <v>99</v>
      </c>
      <c r="K31" s="113"/>
      <c r="L31" s="113"/>
      <c r="M31" s="113"/>
      <c r="N31" s="113"/>
      <c r="O31" s="113"/>
      <c r="Q31" s="234">
        <v>38009916.289999999</v>
      </c>
      <c r="R31" s="234">
        <v>3540047</v>
      </c>
      <c r="S31" s="244">
        <f>+R31+Q31</f>
        <v>41549963.289999999</v>
      </c>
      <c r="T31" s="116"/>
    </row>
    <row r="32" spans="1:21">
      <c r="A32" s="112"/>
      <c r="B32" s="113"/>
      <c r="C32" s="113" t="s">
        <v>100</v>
      </c>
      <c r="D32" s="113"/>
      <c r="E32" s="113"/>
      <c r="F32" s="113"/>
      <c r="G32" s="235" t="s">
        <v>101</v>
      </c>
      <c r="H32" s="116"/>
      <c r="I32" s="112"/>
      <c r="Q32" s="234"/>
      <c r="R32" s="234"/>
      <c r="T32" s="116"/>
    </row>
    <row r="33" spans="1:20">
      <c r="A33" s="112"/>
      <c r="B33" s="113"/>
      <c r="C33" s="113" t="s">
        <v>102</v>
      </c>
      <c r="D33" s="113"/>
      <c r="E33" s="113"/>
      <c r="F33" s="113"/>
      <c r="G33" s="236"/>
      <c r="H33" s="116"/>
      <c r="I33" s="113" t="s">
        <v>103</v>
      </c>
      <c r="K33" s="113"/>
      <c r="L33" s="113"/>
      <c r="M33" s="113"/>
      <c r="N33" s="113"/>
      <c r="O33" s="113"/>
      <c r="P33" s="113"/>
      <c r="Q33" s="236"/>
      <c r="R33" s="237"/>
      <c r="S33" s="216">
        <f>+R33+Q33</f>
        <v>0</v>
      </c>
      <c r="T33" s="116"/>
    </row>
    <row r="34" spans="1:20">
      <c r="A34" s="112"/>
      <c r="B34" s="157" t="s">
        <v>104</v>
      </c>
      <c r="C34" s="113"/>
      <c r="D34" s="113"/>
      <c r="E34" s="113"/>
      <c r="F34" s="113"/>
      <c r="G34" s="218"/>
      <c r="H34" s="116"/>
      <c r="I34" s="112"/>
      <c r="P34" s="113"/>
      <c r="Q34" s="238"/>
      <c r="R34" s="238"/>
      <c r="S34" s="238"/>
      <c r="T34" s="116"/>
    </row>
    <row r="35" spans="1:20">
      <c r="A35" s="112"/>
      <c r="B35" s="157" t="s">
        <v>105</v>
      </c>
      <c r="C35" s="113"/>
      <c r="D35" s="113"/>
      <c r="E35" s="113"/>
      <c r="F35" s="113"/>
      <c r="G35" s="284">
        <f>+G9+G13+G23+G31</f>
        <v>287327230.29000002</v>
      </c>
      <c r="H35" s="116"/>
      <c r="I35" s="113" t="s">
        <v>106</v>
      </c>
      <c r="K35" s="113"/>
      <c r="L35" s="113"/>
      <c r="M35" s="113"/>
      <c r="N35" s="113"/>
      <c r="O35" s="113"/>
      <c r="P35" s="113"/>
      <c r="Q35" s="239">
        <f>+Q11+Q18+Q23+Q27+Q31+Q33</f>
        <v>105649390.28999999</v>
      </c>
      <c r="R35" s="239">
        <f>+R11+R18+R23+R27+R31+R33</f>
        <v>181677840</v>
      </c>
      <c r="S35" s="240">
        <f>+S11+S18+S23+S27+S31+S33</f>
        <v>287327230.29000002</v>
      </c>
      <c r="T35" s="116"/>
    </row>
    <row r="36" spans="1:20" ht="15.75" thickBot="1">
      <c r="A36" s="112"/>
      <c r="B36" s="157" t="s">
        <v>107</v>
      </c>
      <c r="C36" s="113"/>
      <c r="D36" s="113"/>
      <c r="E36" s="113"/>
      <c r="F36" s="113"/>
      <c r="G36" s="285"/>
      <c r="H36" s="116"/>
      <c r="I36" s="112"/>
      <c r="P36" s="280" t="s">
        <v>108</v>
      </c>
      <c r="Q36" s="280"/>
      <c r="R36" s="280"/>
      <c r="S36" s="280"/>
      <c r="T36" s="116"/>
    </row>
    <row r="37" spans="1:20" ht="15.75" thickBot="1">
      <c r="A37" s="112"/>
      <c r="C37" s="113"/>
      <c r="D37" s="161" t="s">
        <v>116</v>
      </c>
      <c r="E37" s="113"/>
      <c r="F37" s="113"/>
      <c r="G37" s="113"/>
      <c r="H37" s="116"/>
      <c r="I37" s="112"/>
      <c r="P37" s="119"/>
      <c r="Q37" s="241">
        <f>SUM(G10+G13-Q35)</f>
        <v>1.4901161193847656E-8</v>
      </c>
      <c r="R37" s="242">
        <f>SUM(G11+G23-R35)</f>
        <v>0</v>
      </c>
      <c r="S37" s="243">
        <f>+G35-S35</f>
        <v>0</v>
      </c>
      <c r="T37" s="116"/>
    </row>
    <row r="38" spans="1:20" ht="15.75" thickBot="1">
      <c r="A38" s="165"/>
      <c r="B38" s="114"/>
      <c r="C38" s="114"/>
      <c r="D38" s="166"/>
      <c r="E38" s="114"/>
      <c r="F38" s="114"/>
      <c r="G38" s="114"/>
      <c r="H38" s="167"/>
      <c r="I38" s="165"/>
      <c r="J38" s="114"/>
      <c r="K38" s="114"/>
      <c r="L38" s="114"/>
      <c r="M38" s="114"/>
      <c r="N38" s="114"/>
      <c r="O38" s="114"/>
      <c r="P38" s="168"/>
      <c r="Q38" s="169"/>
      <c r="R38" s="169"/>
      <c r="S38" s="170"/>
      <c r="T38" s="167"/>
    </row>
    <row r="39" spans="1:20" ht="15.75" thickTop="1"/>
    <row r="40" spans="1:20">
      <c r="R40" s="247">
        <f>+R35-G11-G23</f>
        <v>0</v>
      </c>
    </row>
  </sheetData>
  <mergeCells count="2">
    <mergeCell ref="G35:G36"/>
    <mergeCell ref="P36:S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DEVENGADO</vt:lpstr>
      <vt:lpstr>INGRESOS CIMAV</vt:lpstr>
      <vt:lpstr>FLUJO CONACYT</vt:lpstr>
      <vt:lpstr>FIDEO</vt:lpstr>
      <vt:lpstr>FLUJO CIMAV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martin.sanchez</dc:creator>
  <cp:lastModifiedBy>monica.miranda</cp:lastModifiedBy>
  <dcterms:created xsi:type="dcterms:W3CDTF">2014-02-05T19:32:07Z</dcterms:created>
  <dcterms:modified xsi:type="dcterms:W3CDTF">2014-02-07T17:33:17Z</dcterms:modified>
</cp:coreProperties>
</file>